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<sst xmlns="http://schemas.openxmlformats.org/spreadsheetml/2006/main" count="1481" uniqueCount="426">
  <si>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</si>
  <si>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</si>
  <si>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</si>
  <si>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</si>
  <si>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</si>
  <si>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</si>
  <si>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</si>
  <si>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</si>
  <si>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</si>
  <si>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</si>
  <si>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</si>
  <si>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</si>
  <si>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</si>
  <si>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</si>
  <si>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</si>
  <si>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</si>
  <si>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</si>
  <si>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</si>
  <si>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</si>
  <si>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</si>
  <si>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</si>
  <si>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</si>
  <si>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</si>
  <si>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</si>
  <si>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</si>
  <si>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</si>
  <si>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</si>
  <si>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</si>
  <si>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</si>
  <si>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</si>
  <si>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</si>
  <si>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</si>
  <si>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</si>
  <si>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</si>
  <si>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</si>
  <si>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</si>
  <si>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</si>
  <si>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</si>
  <si>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</si>
  <si>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</si>
  <si>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</si>
  <si>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</si>
  <si>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</si>
  <si>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</si>
  <si>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</si>
  <si>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</si>
  <si>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</si>
  <si>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</si>
  <si>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</si>
  <si>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</si>
  <si>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</si>
  <si>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</si>
  <si>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</si>
  <si>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</si>
  <si>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</si>
  <si>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</si>
  <si>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</si>
  <si>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</si>
  <si>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</si>
  <si>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</si>
  <si>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</si>
  <si>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</si>
  <si>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</si>
  <si>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</si>
  <si>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</si>
  <si>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</si>
  <si>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</si>
  <si>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</si>
  <si>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</si>
  <si>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</si>
  <si>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</si>
  <si>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</si>
  <si>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</si>
  <si>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</si>
  <si>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</si>
  <si>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</si>
  <si>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</si>
  <si>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</si>
  <si>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</si>
  <si>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</si>
  <si>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</si>
  <si>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</si>
  <si>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</si>
  <si>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</si>
  <si>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</si>
  <si>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</si>
  <si>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</si>
  <si>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</si>
  <si>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</si>
  <si>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</si>
  <si>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</si>
  <si>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</si>
  <si>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</si>
  <si>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</si>
  <si>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</si>
  <si>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</si>
  <si>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</si>
  <si>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</si>
  <si>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</si>
  <si>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</si>
  <si>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</si>
  <si>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</si>
  <si>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</si>
  <si>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</si>
  <si>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</si>
  <si>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</si>
  <si>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</si>
  <si>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</si>
  <si>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</si>
  <si>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</si>
  <si>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</si>
  <si>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</si>
  <si>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</si>
  <si>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</si>
  <si>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</si>
  <si>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</si>
  <si>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</si>
  <si>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</si>
  <si>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</si>
  <si>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</si>
  <si>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</si>
  <si>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</si>
  <si>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</si>
  <si>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</si>
  <si>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</si>
  <si>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</si>
  <si>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</si>
  <si>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</si>
  <si>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</si>
  <si>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</si>
  <si>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</si>
  <si>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</si>
  <si>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</si>
  <si>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</si>
  <si>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</si>
  <si>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</si>
  <si>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</si>
  <si>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</si>
  <si>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</si>
  <si>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</si>
  <si>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</si>
  <si>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</si>
  <si>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</si>
  <si>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</si>
  <si>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</si>
  <si>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</si>
  <si>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</si>
  <si>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</si>
  <si>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</si>
  <si>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</si>
  <si>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</si>
  <si>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</si>
  <si>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</si>
  <si>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</si>
  <si>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</si>
  <si>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</si>
  <si>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</si>
  <si>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</si>
  <si>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</si>
  <si>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</si>
  <si>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</si>
  <si>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</si>
  <si>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</si>
  <si>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</si>
  <si>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</si>
  <si>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</si>
  <si>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</si>
  <si>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</si>
  <si>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</si>
  <si>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</si>
  <si>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</si>
  <si>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</si>
  <si>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</si>
  <si>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</si>
  <si>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</si>
  <si>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</si>
  <si>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</si>
  <si>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</si>
  <si>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</si>
  <si>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</si>
  <si>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</si>
  <si>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</si>
  <si>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</si>
  <si>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</si>
  <si>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</si>
  <si>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</si>
  <si>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</si>
  <si>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</si>
  <si>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</si>
  <si>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</si>
  <si>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</si>
  <si>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</si>
  <si>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</si>
  <si>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</si>
  <si>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</si>
  <si>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</si>
  <si>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</si>
  <si>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</si>
  <si>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</si>
  <si>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</si>
  <si>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</si>
  <si>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</si>
  <si>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</si>
  <si>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</si>
  <si>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</si>
  <si>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</si>
  <si>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</si>
  <si>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</si>
  <si>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</si>
  <si>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</si>
  <si>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</si>
  <si>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</si>
  <si>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</si>
  <si>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</si>
  <si>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</si>
  <si>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</si>
  <si>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</si>
  <si>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</si>
  <si>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</si>
  <si>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</si>
  <si>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</si>
  <si>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</si>
  <si>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</si>
  <si>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</si>
  <si>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</si>
  <si>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</si>
  <si>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</si>
  <si>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</si>
  <si>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</si>
  <si>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</si>
  <si>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</si>
  <si>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</si>
  <si>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</si>
  <si>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</si>
  <si>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</si>
  <si>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</si>
  <si>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</si>
  <si>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</si>
  <si>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</si>
  <si>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</si>
  <si>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</si>
  <si>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</si>
  <si>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</si>
  <si>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</si>
  <si>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</si>
  <si>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</si>
  <si>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</si>
  <si>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</si>
  <si>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</si>
  <si>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</si>
  <si>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</si>
  <si>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</si>
  <si>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</si>
  <si>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</si>
  <si>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</si>
  <si>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</si>
  <si>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</si>
  <si>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</si>
  <si>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</si>
  <si>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</si>
  <si>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</si>
  <si>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</si>
  <si>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</si>
  <si>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</si>
  <si>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</si>
  <si>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</si>
  <si>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</si>
  <si>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</si>
  <si>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</si>
  <si>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</si>
  <si>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</si>
  <si>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</si>
  <si>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</si>
  <si>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</si>
  <si>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</si>
  <si>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</si>
  <si>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</si>
  <si>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</si>
  <si>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</si>
  <si>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</si>
  <si>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</si>
  <si>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</si>
  <si>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</si>
  <si>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</si>
  <si>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</si>
  <si>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</si>
  <si>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</si>
  <si>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</si>
  <si>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</si>
  <si>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</si>
  <si>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</si>
  <si>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</si>
  <si>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</si>
  <si>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</si>
  <si>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</si>
  <si>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</si>
  <si>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</si>
  <si>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</si>
  <si>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</si>
  <si>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</si>
  <si>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</si>
  <si>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</si>
  <si>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</si>
  <si>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</si>
  <si>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</si>
  <si>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</si>
  <si>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</si>
  <si>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</si>
  <si>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</si>
  <si>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</si>
  <si>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</si>
  <si>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</si>
  <si>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</si>
  <si>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</si>
  <si>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</si>
  <si>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</si>
  <si>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</si>
  <si>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</si>
  <si>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</si>
  <si>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</si>
  <si>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</si>
  <si>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</si>
  <si>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</si>
  <si>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</si>
  <si>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</si>
  <si>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</si>
  <si>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</si>
  <si>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</si>
  <si>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</si>
  <si>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</si>
  <si>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</si>
  <si>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</si>
  <si>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</si>
  <si>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</si>
  <si>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</si>
  <si>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</si>
  <si>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</si>
  <si>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</si>
  <si>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</si>
  <si>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</si>
  <si>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</si>
  <si>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</si>
  <si>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</si>
  <si>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</si>
  <si>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</si>
  <si>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</si>
  <si>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</si>
  <si>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</si>
  <si>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</si>
  <si>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</si>
  <si>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</si>
  <si>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</si>
  <si>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</si>
  <si>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</si>
  <si>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</si>
  <si>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</si>
  <si>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</si>
  <si>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</si>
  <si>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</si>
  <si>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</si>
  <si>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</si>
  <si>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</si>
  <si>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</si>
  <si>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</si>
  <si>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</si>
  <si>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</si>
  <si>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</si>
  <si>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</si>
  <si>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</si>
  <si>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</si>
  <si>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</si>
  <si>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</si>
  <si>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</si>
  <si>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</si>
  <si>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</si>
  <si>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</si>
  <si>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</si>
  <si>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</si>
  <si>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</si>
  <si>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</si>
  <si>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</si>
  <si>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</si>
  <si>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</si>
  <si>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</si>
  <si>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</si>
  <si>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</si>
  <si>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</si>
  <si>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</si>
  <si>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</si>
  <si>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</si>
  <si>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</si>
  <si>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</si>
  <si>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</si>
  <si>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</si>
  <si>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</si>
  <si>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</si>
  <si>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</si>
  <si>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</si>
  <si>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</si>
  <si>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</si>
  <si>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</si>
  <si>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</si>
  <si>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</si>
  <si>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</si>
  <si>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</si>
  <si>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</si>
  <si>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</si>
  <si>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</si>
  <si>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</si>
  <si>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</si>
  <si>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</si>
  <si>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</si>
  <si>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Installed on 06/07/12</t>
  </si>
  <si>
    <t>66KV DMRC-II</t>
  </si>
  <si>
    <t>66KV DMRC-I</t>
  </si>
  <si>
    <t>ELECTRIC LANE</t>
  </si>
  <si>
    <t>SEPTEMBER-2012</t>
  </si>
  <si>
    <t>FINAL READING 01/10/12</t>
  </si>
  <si>
    <t>INTIAL READING 01/09/12</t>
  </si>
  <si>
    <t>ROLL OVER</t>
  </si>
  <si>
    <t>Loaded on 24/09/12</t>
  </si>
  <si>
    <t>OFF</t>
  </si>
  <si>
    <t>Assessment due to + sign of M.F.  in Aug 2012 and Sep.2012 month for Trauma center Incomer.</t>
  </si>
  <si>
    <t>Note :Sharing taken from wk-24 abt bill 2012-13</t>
  </si>
  <si>
    <t xml:space="preserve">                           PERIOD 1st SEPTEMBER-2012 TO 30th SEPTEMBER-2012 </t>
  </si>
  <si>
    <t>M.F.  Sign corrected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</si>
</sst>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3" borderId="0" applyNumberFormat="0" applyBorder="0" applyAlignment="0" applyProtection="0"/>
    <xf numFmtId="0" fontId="66" fillId="20" borderId="1" applyNumberFormat="0" applyAlignment="0" applyProtection="0"/>
    <xf numFmtId="0" fontId="6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3" fillId="7" borderId="1" applyNumberFormat="0" applyAlignment="0" applyProtection="0"/>
    <xf numFmtId="0" fontId="74" fillId="0" borderId="6" applyNumberFormat="0" applyFill="0" applyAlignment="0" applyProtection="0"/>
    <xf numFmtId="0" fontId="75" fillId="22" borderId="0" applyNumberFormat="0" applyBorder="0" applyAlignment="0" applyProtection="0"/>
    <xf numFmtId="0" fontId="0" fillId="23" borderId="7" applyNumberFormat="0" applyFont="0" applyAlignment="0" applyProtection="0"/>
    <xf numFmtId="0" fontId="76" fillId="20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4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170" fontId="46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8" fillId="0" borderId="15" xfId="0" applyNumberFormat="1" applyFont="1" applyFill="1" applyBorder="1" applyAlignment="1">
      <alignment horizontal="center"/>
    </xf>
    <xf numFmtId="2" fontId="48" fillId="0" borderId="13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2" fontId="48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19" xfId="0" applyFont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1" fontId="48" fillId="0" borderId="17" xfId="0" applyNumberFormat="1" applyFont="1" applyFill="1" applyBorder="1" applyAlignment="1">
      <alignment horizontal="center"/>
    </xf>
    <xf numFmtId="0" fontId="48" fillId="0" borderId="17" xfId="0" applyFont="1" applyFill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1" fontId="48" fillId="0" borderId="16" xfId="0" applyNumberFormat="1" applyFont="1" applyFill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8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Alignment="1">
      <alignment horizontal="center"/>
    </xf>
    <xf numFmtId="0" fontId="50" fillId="0" borderId="12" xfId="0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left"/>
    </xf>
    <xf numFmtId="0" fontId="48" fillId="0" borderId="11" xfId="0" applyFont="1" applyBorder="1" applyAlignment="1">
      <alignment/>
    </xf>
    <xf numFmtId="1" fontId="48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5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2" fontId="48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37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7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8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59" fillId="0" borderId="28" xfId="0" applyFont="1" applyBorder="1" applyAlignment="1">
      <alignment/>
    </xf>
    <xf numFmtId="0" fontId="60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0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1" fillId="0" borderId="27" xfId="0" applyFont="1" applyFill="1" applyBorder="1" applyAlignment="1">
      <alignment/>
    </xf>
    <xf numFmtId="0" fontId="61" fillId="0" borderId="29" xfId="0" applyFont="1" applyFill="1" applyBorder="1" applyAlignment="1">
      <alignment/>
    </xf>
    <xf numFmtId="170" fontId="62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0" fillId="0" borderId="31" xfId="0" applyFont="1" applyBorder="1" applyAlignment="1">
      <alignment vertical="center" wrapText="1"/>
    </xf>
    <xf numFmtId="0" fontId="48" fillId="0" borderId="18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" fontId="48" fillId="0" borderId="15" xfId="0" applyNumberFormat="1" applyFont="1" applyFill="1" applyBorder="1" applyAlignment="1">
      <alignment horizontal="center"/>
    </xf>
    <xf numFmtId="0" fontId="81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4" fillId="0" borderId="0" xfId="0" applyNumberFormat="1" applyFont="1" applyFill="1" applyAlignment="1">
      <alignment horizontal="center"/>
    </xf>
    <xf numFmtId="1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left"/>
    </xf>
    <xf numFmtId="1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6" fillId="0" borderId="12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49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4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4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4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4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8" fillId="0" borderId="11" xfId="0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4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8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4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0" borderId="31" xfId="0" applyFont="1" applyBorder="1" applyAlignment="1">
      <alignment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21" borderId="11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vertical="center"/>
    </xf>
    <xf numFmtId="1" fontId="0" fillId="21" borderId="0" xfId="0" applyNumberFormat="1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170" fontId="20" fillId="0" borderId="0" xfId="0" applyNumberFormat="1" applyFont="1" applyFill="1" applyBorder="1" applyAlignment="1">
      <alignment horizontal="center"/>
    </xf>
    <xf numFmtId="171" fontId="20" fillId="0" borderId="0" xfId="0" applyNumberFormat="1" applyFont="1" applyBorder="1" applyAlignment="1">
      <alignment horizontal="center"/>
    </xf>
    <xf numFmtId="170" fontId="48" fillId="0" borderId="0" xfId="0" applyNumberFormat="1" applyFont="1" applyBorder="1" applyAlignment="1">
      <alignment horizontal="center"/>
    </xf>
    <xf numFmtId="170" fontId="48" fillId="0" borderId="0" xfId="0" applyNumberFormat="1" applyFont="1" applyFill="1" applyBorder="1" applyAlignment="1">
      <alignment horizontal="center"/>
    </xf>
    <xf numFmtId="170" fontId="2" fillId="20" borderId="0" xfId="0" applyNumberFormat="1" applyFont="1" applyFill="1" applyBorder="1" applyAlignment="1">
      <alignment/>
    </xf>
    <xf numFmtId="0" fontId="15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70" zoomScaleNormal="85" zoomScaleSheetLayoutView="70" zoomScalePageLayoutView="0" workbookViewId="0" topLeftCell="A124">
      <selection activeCell="F149" sqref="F149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251</v>
      </c>
      <c r="Q1" s="221" t="s">
        <v>416</v>
      </c>
    </row>
    <row r="2" spans="1:11" ht="15">
      <c r="A2" s="18" t="s">
        <v>252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253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417</v>
      </c>
      <c r="H5" s="41" t="s">
        <v>418</v>
      </c>
      <c r="I5" s="41" t="s">
        <v>4</v>
      </c>
      <c r="J5" s="41" t="s">
        <v>5</v>
      </c>
      <c r="K5" s="42" t="s">
        <v>6</v>
      </c>
      <c r="L5" s="43" t="str">
        <f>G5</f>
        <v>FINAL READING 01/10/12</v>
      </c>
      <c r="M5" s="41" t="str">
        <f>H5</f>
        <v>INTIAL READING 01/09/12</v>
      </c>
      <c r="N5" s="41" t="s">
        <v>4</v>
      </c>
      <c r="O5" s="41" t="s">
        <v>5</v>
      </c>
      <c r="P5" s="42" t="s">
        <v>6</v>
      </c>
      <c r="Q5" s="42" t="s">
        <v>324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0"/>
      <c r="B7" s="458"/>
      <c r="C7" s="421"/>
      <c r="D7" s="421"/>
      <c r="E7" s="421"/>
      <c r="F7" s="421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2"/>
      <c r="B8" s="460" t="s">
        <v>15</v>
      </c>
      <c r="C8" s="439"/>
      <c r="D8" s="468"/>
      <c r="E8" s="468"/>
      <c r="F8" s="439"/>
      <c r="G8" s="445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2">
        <v>1</v>
      </c>
      <c r="B9" s="459" t="s">
        <v>16</v>
      </c>
      <c r="C9" s="439">
        <v>4864904</v>
      </c>
      <c r="D9" s="467" t="s">
        <v>13</v>
      </c>
      <c r="E9" s="428" t="s">
        <v>361</v>
      </c>
      <c r="F9" s="439">
        <v>-1000</v>
      </c>
      <c r="G9" s="445">
        <v>15630</v>
      </c>
      <c r="H9" s="446">
        <v>15634</v>
      </c>
      <c r="I9" s="446">
        <f aca="true" t="shared" si="0" ref="I9:I59">G9-H9</f>
        <v>-4</v>
      </c>
      <c r="J9" s="446">
        <f aca="true" t="shared" si="1" ref="J9:J59">$F9*I9</f>
        <v>4000</v>
      </c>
      <c r="K9" s="447">
        <f aca="true" t="shared" si="2" ref="K9:K59">J9/1000000</f>
        <v>0.004</v>
      </c>
      <c r="L9" s="445">
        <v>978138</v>
      </c>
      <c r="M9" s="446">
        <v>978139</v>
      </c>
      <c r="N9" s="446">
        <f>L9-M9</f>
        <v>-1</v>
      </c>
      <c r="O9" s="446">
        <f aca="true" t="shared" si="3" ref="O9:O59">$F9*N9</f>
        <v>1000</v>
      </c>
      <c r="P9" s="447">
        <f aca="true" t="shared" si="4" ref="P9:P59">O9/1000000</f>
        <v>0.001</v>
      </c>
      <c r="Q9" s="184"/>
    </row>
    <row r="10" spans="1:17" ht="16.5">
      <c r="A10" s="352">
        <v>2</v>
      </c>
      <c r="B10" s="459" t="s">
        <v>397</v>
      </c>
      <c r="C10" s="439">
        <v>5128432</v>
      </c>
      <c r="D10" s="467" t="s">
        <v>13</v>
      </c>
      <c r="E10" s="428" t="s">
        <v>361</v>
      </c>
      <c r="F10" s="439">
        <v>-1000</v>
      </c>
      <c r="G10" s="445">
        <v>6</v>
      </c>
      <c r="H10" s="446">
        <v>6</v>
      </c>
      <c r="I10" s="446">
        <f>G10-H10</f>
        <v>0</v>
      </c>
      <c r="J10" s="446">
        <f t="shared" si="1"/>
        <v>0</v>
      </c>
      <c r="K10" s="447">
        <f t="shared" si="2"/>
        <v>0</v>
      </c>
      <c r="L10" s="445">
        <v>999420</v>
      </c>
      <c r="M10" s="446">
        <v>999690</v>
      </c>
      <c r="N10" s="446">
        <f>L10-M10</f>
        <v>-270</v>
      </c>
      <c r="O10" s="446">
        <f t="shared" si="3"/>
        <v>270000</v>
      </c>
      <c r="P10" s="447">
        <f t="shared" si="4"/>
        <v>0.27</v>
      </c>
      <c r="Q10" s="708"/>
    </row>
    <row r="11" spans="1:17" ht="15.75" customHeight="1">
      <c r="A11" s="352">
        <v>3</v>
      </c>
      <c r="B11" s="459" t="s">
        <v>18</v>
      </c>
      <c r="C11" s="439">
        <v>4864905</v>
      </c>
      <c r="D11" s="467" t="s">
        <v>13</v>
      </c>
      <c r="E11" s="428" t="s">
        <v>361</v>
      </c>
      <c r="F11" s="439">
        <v>-1000</v>
      </c>
      <c r="G11" s="445">
        <v>17158</v>
      </c>
      <c r="H11" s="446">
        <v>17088</v>
      </c>
      <c r="I11" s="446">
        <f t="shared" si="0"/>
        <v>70</v>
      </c>
      <c r="J11" s="446">
        <f t="shared" si="1"/>
        <v>-70000</v>
      </c>
      <c r="K11" s="447">
        <f t="shared" si="2"/>
        <v>-0.07</v>
      </c>
      <c r="L11" s="445">
        <v>996385</v>
      </c>
      <c r="M11" s="446">
        <v>996384</v>
      </c>
      <c r="N11" s="446">
        <f>L11-M11</f>
        <v>1</v>
      </c>
      <c r="O11" s="446">
        <f t="shared" si="3"/>
        <v>-1000</v>
      </c>
      <c r="P11" s="447">
        <f t="shared" si="4"/>
        <v>-0.001</v>
      </c>
      <c r="Q11" s="184"/>
    </row>
    <row r="12" spans="1:17" ht="15.75" customHeight="1">
      <c r="A12" s="352"/>
      <c r="B12" s="460" t="s">
        <v>19</v>
      </c>
      <c r="C12" s="439"/>
      <c r="D12" s="468"/>
      <c r="E12" s="468"/>
      <c r="F12" s="439"/>
      <c r="G12" s="445"/>
      <c r="H12" s="446"/>
      <c r="I12" s="446"/>
      <c r="J12" s="446"/>
      <c r="K12" s="447"/>
      <c r="L12" s="445"/>
      <c r="M12" s="446"/>
      <c r="N12" s="446"/>
      <c r="O12" s="446"/>
      <c r="P12" s="447"/>
      <c r="Q12" s="184"/>
    </row>
    <row r="13" spans="1:17" ht="15.75" customHeight="1">
      <c r="A13" s="352">
        <v>4</v>
      </c>
      <c r="B13" s="459" t="s">
        <v>16</v>
      </c>
      <c r="C13" s="439">
        <v>4864912</v>
      </c>
      <c r="D13" s="467" t="s">
        <v>13</v>
      </c>
      <c r="E13" s="428" t="s">
        <v>361</v>
      </c>
      <c r="F13" s="439">
        <v>-1000</v>
      </c>
      <c r="G13" s="445">
        <v>974288</v>
      </c>
      <c r="H13" s="446">
        <v>974212</v>
      </c>
      <c r="I13" s="446">
        <f t="shared" si="0"/>
        <v>76</v>
      </c>
      <c r="J13" s="446">
        <f t="shared" si="1"/>
        <v>-76000</v>
      </c>
      <c r="K13" s="447">
        <f t="shared" si="2"/>
        <v>-0.076</v>
      </c>
      <c r="L13" s="445">
        <v>977886</v>
      </c>
      <c r="M13" s="446">
        <v>977882</v>
      </c>
      <c r="N13" s="446">
        <f>L13-M13</f>
        <v>4</v>
      </c>
      <c r="O13" s="446">
        <f t="shared" si="3"/>
        <v>-4000</v>
      </c>
      <c r="P13" s="447">
        <f t="shared" si="4"/>
        <v>-0.004</v>
      </c>
      <c r="Q13" s="184"/>
    </row>
    <row r="14" spans="1:17" ht="15.75" customHeight="1">
      <c r="A14" s="352">
        <v>5</v>
      </c>
      <c r="B14" s="459" t="s">
        <v>17</v>
      </c>
      <c r="C14" s="439">
        <v>4864913</v>
      </c>
      <c r="D14" s="467" t="s">
        <v>13</v>
      </c>
      <c r="E14" s="428" t="s">
        <v>361</v>
      </c>
      <c r="F14" s="439">
        <v>-1000</v>
      </c>
      <c r="G14" s="445">
        <v>921674</v>
      </c>
      <c r="H14" s="446">
        <v>921706</v>
      </c>
      <c r="I14" s="446">
        <f t="shared" si="0"/>
        <v>-32</v>
      </c>
      <c r="J14" s="446">
        <f t="shared" si="1"/>
        <v>32000</v>
      </c>
      <c r="K14" s="447">
        <f t="shared" si="2"/>
        <v>0.032</v>
      </c>
      <c r="L14" s="445">
        <v>946610</v>
      </c>
      <c r="M14" s="446">
        <v>946982</v>
      </c>
      <c r="N14" s="446">
        <f>L14-M14</f>
        <v>-372</v>
      </c>
      <c r="O14" s="446">
        <f t="shared" si="3"/>
        <v>372000</v>
      </c>
      <c r="P14" s="447">
        <f t="shared" si="4"/>
        <v>0.372</v>
      </c>
      <c r="Q14" s="184"/>
    </row>
    <row r="15" spans="1:17" ht="15.75" customHeight="1">
      <c r="A15" s="352"/>
      <c r="B15" s="460" t="s">
        <v>22</v>
      </c>
      <c r="C15" s="439"/>
      <c r="D15" s="468"/>
      <c r="E15" s="428"/>
      <c r="F15" s="439"/>
      <c r="G15" s="445"/>
      <c r="H15" s="446"/>
      <c r="I15" s="446"/>
      <c r="J15" s="446"/>
      <c r="K15" s="447"/>
      <c r="L15" s="445"/>
      <c r="M15" s="446"/>
      <c r="N15" s="446"/>
      <c r="O15" s="446"/>
      <c r="P15" s="447"/>
      <c r="Q15" s="184"/>
    </row>
    <row r="16" spans="1:17" ht="15.75" customHeight="1">
      <c r="A16" s="352">
        <v>6</v>
      </c>
      <c r="B16" s="459" t="s">
        <v>16</v>
      </c>
      <c r="C16" s="439">
        <v>4864982</v>
      </c>
      <c r="D16" s="467" t="s">
        <v>13</v>
      </c>
      <c r="E16" s="428" t="s">
        <v>361</v>
      </c>
      <c r="F16" s="439">
        <v>-1000</v>
      </c>
      <c r="G16" s="445">
        <v>18700</v>
      </c>
      <c r="H16" s="446">
        <v>18700</v>
      </c>
      <c r="I16" s="446">
        <f t="shared" si="0"/>
        <v>0</v>
      </c>
      <c r="J16" s="446">
        <f t="shared" si="1"/>
        <v>0</v>
      </c>
      <c r="K16" s="447">
        <f t="shared" si="2"/>
        <v>0</v>
      </c>
      <c r="L16" s="445">
        <v>17384</v>
      </c>
      <c r="M16" s="446">
        <v>17382</v>
      </c>
      <c r="N16" s="446">
        <f>L16-M16</f>
        <v>2</v>
      </c>
      <c r="O16" s="446">
        <f t="shared" si="3"/>
        <v>-2000</v>
      </c>
      <c r="P16" s="447">
        <f t="shared" si="4"/>
        <v>-0.002</v>
      </c>
      <c r="Q16" s="184"/>
    </row>
    <row r="17" spans="1:17" ht="15.75" customHeight="1">
      <c r="A17" s="352">
        <v>7</v>
      </c>
      <c r="B17" s="459" t="s">
        <v>17</v>
      </c>
      <c r="C17" s="439">
        <v>4864983</v>
      </c>
      <c r="D17" s="467" t="s">
        <v>13</v>
      </c>
      <c r="E17" s="428" t="s">
        <v>361</v>
      </c>
      <c r="F17" s="439">
        <v>-1000</v>
      </c>
      <c r="G17" s="445">
        <v>19615</v>
      </c>
      <c r="H17" s="446">
        <v>19615</v>
      </c>
      <c r="I17" s="446">
        <f t="shared" si="0"/>
        <v>0</v>
      </c>
      <c r="J17" s="446">
        <f t="shared" si="1"/>
        <v>0</v>
      </c>
      <c r="K17" s="447">
        <f t="shared" si="2"/>
        <v>0</v>
      </c>
      <c r="L17" s="445">
        <v>13350</v>
      </c>
      <c r="M17" s="446">
        <v>13348</v>
      </c>
      <c r="N17" s="446">
        <f>L17-M17</f>
        <v>2</v>
      </c>
      <c r="O17" s="446">
        <f t="shared" si="3"/>
        <v>-2000</v>
      </c>
      <c r="P17" s="447">
        <f t="shared" si="4"/>
        <v>-0.002</v>
      </c>
      <c r="Q17" s="184"/>
    </row>
    <row r="18" spans="1:17" ht="20.25" customHeight="1">
      <c r="A18" s="352">
        <v>8</v>
      </c>
      <c r="B18" s="459" t="s">
        <v>23</v>
      </c>
      <c r="C18" s="439">
        <v>4864953</v>
      </c>
      <c r="D18" s="467" t="s">
        <v>13</v>
      </c>
      <c r="E18" s="428" t="s">
        <v>361</v>
      </c>
      <c r="F18" s="439">
        <v>-1250</v>
      </c>
      <c r="G18" s="445">
        <v>16705</v>
      </c>
      <c r="H18" s="446">
        <v>16707</v>
      </c>
      <c r="I18" s="446">
        <f>G18-H18</f>
        <v>-2</v>
      </c>
      <c r="J18" s="446">
        <f t="shared" si="1"/>
        <v>2500</v>
      </c>
      <c r="K18" s="447">
        <f t="shared" si="2"/>
        <v>0.0025</v>
      </c>
      <c r="L18" s="445">
        <v>996523</v>
      </c>
      <c r="M18" s="446">
        <v>996534</v>
      </c>
      <c r="N18" s="446">
        <f>L18-M18</f>
        <v>-11</v>
      </c>
      <c r="O18" s="446">
        <f t="shared" si="3"/>
        <v>13750</v>
      </c>
      <c r="P18" s="447">
        <f t="shared" si="4"/>
        <v>0.01375</v>
      </c>
      <c r="Q18" s="620"/>
    </row>
    <row r="19" spans="1:17" ht="15.75" customHeight="1">
      <c r="A19" s="352">
        <v>9</v>
      </c>
      <c r="B19" s="459" t="s">
        <v>24</v>
      </c>
      <c r="C19" s="439">
        <v>4864984</v>
      </c>
      <c r="D19" s="467" t="s">
        <v>13</v>
      </c>
      <c r="E19" s="428" t="s">
        <v>361</v>
      </c>
      <c r="F19" s="439">
        <v>-1000</v>
      </c>
      <c r="G19" s="445">
        <v>15490</v>
      </c>
      <c r="H19" s="446">
        <v>15498</v>
      </c>
      <c r="I19" s="446">
        <f t="shared" si="0"/>
        <v>-8</v>
      </c>
      <c r="J19" s="446">
        <f t="shared" si="1"/>
        <v>8000</v>
      </c>
      <c r="K19" s="447">
        <f t="shared" si="2"/>
        <v>0.008</v>
      </c>
      <c r="L19" s="445">
        <v>986582</v>
      </c>
      <c r="M19" s="446">
        <v>986591</v>
      </c>
      <c r="N19" s="446">
        <f>L19-M19</f>
        <v>-9</v>
      </c>
      <c r="O19" s="446">
        <f t="shared" si="3"/>
        <v>9000</v>
      </c>
      <c r="P19" s="447">
        <f t="shared" si="4"/>
        <v>0.009</v>
      </c>
      <c r="Q19" s="184"/>
    </row>
    <row r="20" spans="1:17" ht="15.75" customHeight="1">
      <c r="A20" s="352"/>
      <c r="B20" s="460" t="s">
        <v>25</v>
      </c>
      <c r="C20" s="439"/>
      <c r="D20" s="468"/>
      <c r="E20" s="428"/>
      <c r="F20" s="439"/>
      <c r="G20" s="445"/>
      <c r="H20" s="446"/>
      <c r="I20" s="446"/>
      <c r="J20" s="446"/>
      <c r="K20" s="447"/>
      <c r="L20" s="445"/>
      <c r="M20" s="446"/>
      <c r="N20" s="446"/>
      <c r="O20" s="446"/>
      <c r="P20" s="447"/>
      <c r="Q20" s="184"/>
    </row>
    <row r="21" spans="1:17" ht="15.75" customHeight="1">
      <c r="A21" s="352">
        <v>10</v>
      </c>
      <c r="B21" s="459" t="s">
        <v>16</v>
      </c>
      <c r="C21" s="439">
        <v>4864939</v>
      </c>
      <c r="D21" s="467" t="s">
        <v>13</v>
      </c>
      <c r="E21" s="428" t="s">
        <v>361</v>
      </c>
      <c r="F21" s="439">
        <v>-1000</v>
      </c>
      <c r="G21" s="445">
        <v>33314</v>
      </c>
      <c r="H21" s="446">
        <v>33375</v>
      </c>
      <c r="I21" s="446">
        <f t="shared" si="0"/>
        <v>-61</v>
      </c>
      <c r="J21" s="446">
        <f t="shared" si="1"/>
        <v>61000</v>
      </c>
      <c r="K21" s="447">
        <f t="shared" si="2"/>
        <v>0.061</v>
      </c>
      <c r="L21" s="445">
        <v>9657</v>
      </c>
      <c r="M21" s="446">
        <v>9671</v>
      </c>
      <c r="N21" s="446">
        <f>L21-M21</f>
        <v>-14</v>
      </c>
      <c r="O21" s="446">
        <f t="shared" si="3"/>
        <v>14000</v>
      </c>
      <c r="P21" s="447">
        <f t="shared" si="4"/>
        <v>0.014</v>
      </c>
      <c r="Q21" s="184"/>
    </row>
    <row r="22" spans="1:17" ht="15.75" customHeight="1">
      <c r="A22" s="352">
        <v>11</v>
      </c>
      <c r="B22" s="459" t="s">
        <v>26</v>
      </c>
      <c r="C22" s="439">
        <v>4864940</v>
      </c>
      <c r="D22" s="467" t="s">
        <v>13</v>
      </c>
      <c r="E22" s="428" t="s">
        <v>361</v>
      </c>
      <c r="F22" s="439">
        <v>-1000</v>
      </c>
      <c r="G22" s="445">
        <v>999738</v>
      </c>
      <c r="H22" s="446">
        <v>999866</v>
      </c>
      <c r="I22" s="446">
        <f t="shared" si="0"/>
        <v>-128</v>
      </c>
      <c r="J22" s="446">
        <f t="shared" si="1"/>
        <v>128000</v>
      </c>
      <c r="K22" s="447">
        <f t="shared" si="2"/>
        <v>0.128</v>
      </c>
      <c r="L22" s="445">
        <v>4077</v>
      </c>
      <c r="M22" s="446">
        <v>4087</v>
      </c>
      <c r="N22" s="446">
        <f>L22-M22</f>
        <v>-10</v>
      </c>
      <c r="O22" s="446">
        <f t="shared" si="3"/>
        <v>10000</v>
      </c>
      <c r="P22" s="447">
        <f t="shared" si="4"/>
        <v>0.01</v>
      </c>
      <c r="Q22" s="184"/>
    </row>
    <row r="23" spans="1:17" ht="16.5">
      <c r="A23" s="352">
        <v>12</v>
      </c>
      <c r="B23" s="459" t="s">
        <v>23</v>
      </c>
      <c r="C23" s="439">
        <v>5128410</v>
      </c>
      <c r="D23" s="467" t="s">
        <v>13</v>
      </c>
      <c r="E23" s="428" t="s">
        <v>361</v>
      </c>
      <c r="F23" s="439">
        <v>-1000</v>
      </c>
      <c r="G23" s="445">
        <v>997113</v>
      </c>
      <c r="H23" s="446">
        <v>997185</v>
      </c>
      <c r="I23" s="446">
        <f>G23-H23</f>
        <v>-72</v>
      </c>
      <c r="J23" s="446">
        <f t="shared" si="1"/>
        <v>72000</v>
      </c>
      <c r="K23" s="447">
        <f t="shared" si="2"/>
        <v>0.072</v>
      </c>
      <c r="L23" s="445">
        <v>999745</v>
      </c>
      <c r="M23" s="446">
        <v>999744</v>
      </c>
      <c r="N23" s="446">
        <f>L23-M23</f>
        <v>1</v>
      </c>
      <c r="O23" s="446">
        <f t="shared" si="3"/>
        <v>-1000</v>
      </c>
      <c r="P23" s="447">
        <f t="shared" si="4"/>
        <v>-0.001</v>
      </c>
      <c r="Q23" s="620"/>
    </row>
    <row r="24" spans="1:17" ht="18.75" customHeight="1">
      <c r="A24" s="352">
        <v>13</v>
      </c>
      <c r="B24" s="459" t="s">
        <v>27</v>
      </c>
      <c r="C24" s="439">
        <v>4865060</v>
      </c>
      <c r="D24" s="467" t="s">
        <v>13</v>
      </c>
      <c r="E24" s="428" t="s">
        <v>361</v>
      </c>
      <c r="F24" s="439">
        <v>1000</v>
      </c>
      <c r="G24" s="445">
        <v>944909</v>
      </c>
      <c r="H24" s="446">
        <v>946261</v>
      </c>
      <c r="I24" s="446">
        <f t="shared" si="0"/>
        <v>-1352</v>
      </c>
      <c r="J24" s="446">
        <f t="shared" si="1"/>
        <v>-1352000</v>
      </c>
      <c r="K24" s="447">
        <f t="shared" si="2"/>
        <v>-1.352</v>
      </c>
      <c r="L24" s="445">
        <v>920532</v>
      </c>
      <c r="M24" s="446">
        <v>920532</v>
      </c>
      <c r="N24" s="446">
        <f>L24-M24</f>
        <v>0</v>
      </c>
      <c r="O24" s="446">
        <f t="shared" si="3"/>
        <v>0</v>
      </c>
      <c r="P24" s="447">
        <f t="shared" si="4"/>
        <v>0</v>
      </c>
      <c r="Q24" s="184"/>
    </row>
    <row r="25" spans="1:17" ht="15.75" customHeight="1">
      <c r="A25" s="352"/>
      <c r="B25" s="460" t="s">
        <v>28</v>
      </c>
      <c r="C25" s="439"/>
      <c r="D25" s="468"/>
      <c r="E25" s="428"/>
      <c r="F25" s="439"/>
      <c r="G25" s="445"/>
      <c r="H25" s="446"/>
      <c r="I25" s="446"/>
      <c r="J25" s="446"/>
      <c r="K25" s="447"/>
      <c r="L25" s="445"/>
      <c r="M25" s="446"/>
      <c r="N25" s="446"/>
      <c r="O25" s="446"/>
      <c r="P25" s="447"/>
      <c r="Q25" s="184"/>
    </row>
    <row r="26" spans="1:17" ht="15.75" customHeight="1">
      <c r="A26" s="352">
        <v>14</v>
      </c>
      <c r="B26" s="459" t="s">
        <v>16</v>
      </c>
      <c r="C26" s="439">
        <v>4865034</v>
      </c>
      <c r="D26" s="467" t="s">
        <v>13</v>
      </c>
      <c r="E26" s="428" t="s">
        <v>361</v>
      </c>
      <c r="F26" s="439">
        <v>-1000</v>
      </c>
      <c r="G26" s="445">
        <v>997157</v>
      </c>
      <c r="H26" s="446">
        <v>997206</v>
      </c>
      <c r="I26" s="446">
        <f t="shared" si="0"/>
        <v>-49</v>
      </c>
      <c r="J26" s="446">
        <f t="shared" si="1"/>
        <v>49000</v>
      </c>
      <c r="K26" s="447">
        <f t="shared" si="2"/>
        <v>0.049</v>
      </c>
      <c r="L26" s="445">
        <v>16941</v>
      </c>
      <c r="M26" s="446">
        <v>16939</v>
      </c>
      <c r="N26" s="446">
        <f>L26-M26</f>
        <v>2</v>
      </c>
      <c r="O26" s="446">
        <f t="shared" si="3"/>
        <v>-2000</v>
      </c>
      <c r="P26" s="447">
        <f t="shared" si="4"/>
        <v>-0.002</v>
      </c>
      <c r="Q26" s="184"/>
    </row>
    <row r="27" spans="1:17" ht="15.75" customHeight="1">
      <c r="A27" s="352">
        <v>15</v>
      </c>
      <c r="B27" s="459" t="s">
        <v>17</v>
      </c>
      <c r="C27" s="439">
        <v>4865035</v>
      </c>
      <c r="D27" s="467" t="s">
        <v>13</v>
      </c>
      <c r="E27" s="428" t="s">
        <v>361</v>
      </c>
      <c r="F27" s="439">
        <v>-1000</v>
      </c>
      <c r="G27" s="445">
        <v>999758</v>
      </c>
      <c r="H27" s="446">
        <v>999725</v>
      </c>
      <c r="I27" s="446">
        <f t="shared" si="0"/>
        <v>33</v>
      </c>
      <c r="J27" s="446">
        <f t="shared" si="1"/>
        <v>-33000</v>
      </c>
      <c r="K27" s="447">
        <f t="shared" si="2"/>
        <v>-0.033</v>
      </c>
      <c r="L27" s="445">
        <v>19631</v>
      </c>
      <c r="M27" s="446">
        <v>19625</v>
      </c>
      <c r="N27" s="446">
        <f>L27-M27</f>
        <v>6</v>
      </c>
      <c r="O27" s="446">
        <f t="shared" si="3"/>
        <v>-6000</v>
      </c>
      <c r="P27" s="447">
        <f t="shared" si="4"/>
        <v>-0.006</v>
      </c>
      <c r="Q27" s="184"/>
    </row>
    <row r="28" spans="1:17" ht="15.75" customHeight="1">
      <c r="A28" s="352">
        <v>16</v>
      </c>
      <c r="B28" s="459" t="s">
        <v>18</v>
      </c>
      <c r="C28" s="439">
        <v>4902500</v>
      </c>
      <c r="D28" s="467" t="s">
        <v>13</v>
      </c>
      <c r="E28" s="428" t="s">
        <v>361</v>
      </c>
      <c r="F28" s="439">
        <v>-1000</v>
      </c>
      <c r="G28" s="445">
        <v>764</v>
      </c>
      <c r="H28" s="446">
        <v>767</v>
      </c>
      <c r="I28" s="446">
        <f t="shared" si="0"/>
        <v>-3</v>
      </c>
      <c r="J28" s="446">
        <f t="shared" si="1"/>
        <v>3000</v>
      </c>
      <c r="K28" s="447">
        <f t="shared" si="2"/>
        <v>0.003</v>
      </c>
      <c r="L28" s="445">
        <v>20184</v>
      </c>
      <c r="M28" s="446">
        <v>20209</v>
      </c>
      <c r="N28" s="446">
        <f>L28-M28</f>
        <v>-25</v>
      </c>
      <c r="O28" s="446">
        <f t="shared" si="3"/>
        <v>25000</v>
      </c>
      <c r="P28" s="447">
        <f t="shared" si="4"/>
        <v>0.025</v>
      </c>
      <c r="Q28" s="184"/>
    </row>
    <row r="29" spans="1:17" ht="15.75" customHeight="1">
      <c r="A29" s="352"/>
      <c r="B29" s="459"/>
      <c r="C29" s="439"/>
      <c r="D29" s="467"/>
      <c r="E29" s="428"/>
      <c r="F29" s="439"/>
      <c r="G29" s="445"/>
      <c r="H29" s="446"/>
      <c r="I29" s="446"/>
      <c r="J29" s="446"/>
      <c r="K29" s="447"/>
      <c r="L29" s="445"/>
      <c r="M29" s="446"/>
      <c r="N29" s="446"/>
      <c r="O29" s="446"/>
      <c r="P29" s="447"/>
      <c r="Q29" s="184"/>
    </row>
    <row r="30" spans="1:17" ht="15.75" customHeight="1">
      <c r="A30" s="352"/>
      <c r="B30" s="460" t="s">
        <v>29</v>
      </c>
      <c r="C30" s="439"/>
      <c r="D30" s="468"/>
      <c r="E30" s="428"/>
      <c r="F30" s="439"/>
      <c r="G30" s="445"/>
      <c r="H30" s="446"/>
      <c r="I30" s="446"/>
      <c r="J30" s="446"/>
      <c r="K30" s="447"/>
      <c r="L30" s="445"/>
      <c r="M30" s="446"/>
      <c r="N30" s="446"/>
      <c r="O30" s="446"/>
      <c r="P30" s="447"/>
      <c r="Q30" s="184"/>
    </row>
    <row r="31" spans="1:17" ht="15.75" customHeight="1">
      <c r="A31" s="352">
        <v>17</v>
      </c>
      <c r="B31" s="459" t="s">
        <v>30</v>
      </c>
      <c r="C31" s="439">
        <v>4864886</v>
      </c>
      <c r="D31" s="467" t="s">
        <v>13</v>
      </c>
      <c r="E31" s="428" t="s">
        <v>361</v>
      </c>
      <c r="F31" s="439">
        <v>1000</v>
      </c>
      <c r="G31" s="445">
        <v>999545</v>
      </c>
      <c r="H31" s="446">
        <v>999545</v>
      </c>
      <c r="I31" s="446">
        <f t="shared" si="0"/>
        <v>0</v>
      </c>
      <c r="J31" s="446">
        <f t="shared" si="1"/>
        <v>0</v>
      </c>
      <c r="K31" s="447">
        <f t="shared" si="2"/>
        <v>0</v>
      </c>
      <c r="L31" s="445">
        <v>27011</v>
      </c>
      <c r="M31" s="446">
        <v>27164</v>
      </c>
      <c r="N31" s="446">
        <f aca="true" t="shared" si="5" ref="N31:N36">L31-M31</f>
        <v>-153</v>
      </c>
      <c r="O31" s="446">
        <f t="shared" si="3"/>
        <v>-153000</v>
      </c>
      <c r="P31" s="447">
        <f t="shared" si="4"/>
        <v>-0.153</v>
      </c>
      <c r="Q31" s="184"/>
    </row>
    <row r="32" spans="1:17" ht="15.75" customHeight="1">
      <c r="A32" s="352">
        <v>18</v>
      </c>
      <c r="B32" s="459" t="s">
        <v>31</v>
      </c>
      <c r="C32" s="439">
        <v>4864887</v>
      </c>
      <c r="D32" s="467" t="s">
        <v>13</v>
      </c>
      <c r="E32" s="428" t="s">
        <v>361</v>
      </c>
      <c r="F32" s="439">
        <v>1000</v>
      </c>
      <c r="G32" s="445">
        <v>218</v>
      </c>
      <c r="H32" s="446">
        <v>218</v>
      </c>
      <c r="I32" s="446">
        <f t="shared" si="0"/>
        <v>0</v>
      </c>
      <c r="J32" s="446">
        <f t="shared" si="1"/>
        <v>0</v>
      </c>
      <c r="K32" s="447">
        <f t="shared" si="2"/>
        <v>0</v>
      </c>
      <c r="L32" s="445">
        <v>27733</v>
      </c>
      <c r="M32" s="446">
        <v>27760</v>
      </c>
      <c r="N32" s="446">
        <f t="shared" si="5"/>
        <v>-27</v>
      </c>
      <c r="O32" s="446">
        <f t="shared" si="3"/>
        <v>-27000</v>
      </c>
      <c r="P32" s="447">
        <f t="shared" si="4"/>
        <v>-0.027</v>
      </c>
      <c r="Q32" s="184"/>
    </row>
    <row r="33" spans="1:17" ht="15.75" customHeight="1">
      <c r="A33" s="352">
        <v>19</v>
      </c>
      <c r="B33" s="459" t="s">
        <v>32</v>
      </c>
      <c r="C33" s="439">
        <v>4864798</v>
      </c>
      <c r="D33" s="467" t="s">
        <v>13</v>
      </c>
      <c r="E33" s="428" t="s">
        <v>361</v>
      </c>
      <c r="F33" s="439">
        <v>100</v>
      </c>
      <c r="G33" s="445">
        <v>2339</v>
      </c>
      <c r="H33" s="446">
        <v>2339</v>
      </c>
      <c r="I33" s="446">
        <f t="shared" si="0"/>
        <v>0</v>
      </c>
      <c r="J33" s="446">
        <f t="shared" si="1"/>
        <v>0</v>
      </c>
      <c r="K33" s="447">
        <f t="shared" si="2"/>
        <v>0</v>
      </c>
      <c r="L33" s="445">
        <v>135603</v>
      </c>
      <c r="M33" s="446">
        <v>134535</v>
      </c>
      <c r="N33" s="446">
        <f t="shared" si="5"/>
        <v>1068</v>
      </c>
      <c r="O33" s="446">
        <f t="shared" si="3"/>
        <v>106800</v>
      </c>
      <c r="P33" s="447">
        <f t="shared" si="4"/>
        <v>0.1068</v>
      </c>
      <c r="Q33" s="184"/>
    </row>
    <row r="34" spans="1:17" ht="15.75" customHeight="1">
      <c r="A34" s="352">
        <v>20</v>
      </c>
      <c r="B34" s="459" t="s">
        <v>33</v>
      </c>
      <c r="C34" s="439">
        <v>4864799</v>
      </c>
      <c r="D34" s="467" t="s">
        <v>13</v>
      </c>
      <c r="E34" s="428" t="s">
        <v>361</v>
      </c>
      <c r="F34" s="439">
        <v>100</v>
      </c>
      <c r="G34" s="445">
        <v>4219</v>
      </c>
      <c r="H34" s="446">
        <v>4219</v>
      </c>
      <c r="I34" s="446">
        <f t="shared" si="0"/>
        <v>0</v>
      </c>
      <c r="J34" s="446">
        <f t="shared" si="1"/>
        <v>0</v>
      </c>
      <c r="K34" s="447">
        <f t="shared" si="2"/>
        <v>0</v>
      </c>
      <c r="L34" s="445">
        <v>201669</v>
      </c>
      <c r="M34" s="446">
        <v>199011</v>
      </c>
      <c r="N34" s="446">
        <f t="shared" si="5"/>
        <v>2658</v>
      </c>
      <c r="O34" s="446">
        <f t="shared" si="3"/>
        <v>265800</v>
      </c>
      <c r="P34" s="447">
        <f t="shared" si="4"/>
        <v>0.2658</v>
      </c>
      <c r="Q34" s="184"/>
    </row>
    <row r="35" spans="1:17" ht="15.75" customHeight="1">
      <c r="A35" s="352">
        <v>21</v>
      </c>
      <c r="B35" s="459" t="s">
        <v>34</v>
      </c>
      <c r="C35" s="439">
        <v>4864888</v>
      </c>
      <c r="D35" s="467" t="s">
        <v>13</v>
      </c>
      <c r="E35" s="428" t="s">
        <v>361</v>
      </c>
      <c r="F35" s="439">
        <v>1000</v>
      </c>
      <c r="G35" s="445">
        <v>996022</v>
      </c>
      <c r="H35" s="446">
        <v>996022</v>
      </c>
      <c r="I35" s="446">
        <f t="shared" si="0"/>
        <v>0</v>
      </c>
      <c r="J35" s="446">
        <f t="shared" si="1"/>
        <v>0</v>
      </c>
      <c r="K35" s="447">
        <f t="shared" si="2"/>
        <v>0</v>
      </c>
      <c r="L35" s="445">
        <v>999182</v>
      </c>
      <c r="M35" s="446">
        <v>999017</v>
      </c>
      <c r="N35" s="446">
        <f t="shared" si="5"/>
        <v>165</v>
      </c>
      <c r="O35" s="446">
        <f t="shared" si="3"/>
        <v>165000</v>
      </c>
      <c r="P35" s="447">
        <f t="shared" si="4"/>
        <v>0.165</v>
      </c>
      <c r="Q35" s="184"/>
    </row>
    <row r="36" spans="1:17" ht="21" customHeight="1">
      <c r="A36" s="352">
        <v>22</v>
      </c>
      <c r="B36" s="459" t="s">
        <v>391</v>
      </c>
      <c r="C36" s="439">
        <v>5128402</v>
      </c>
      <c r="D36" s="467" t="s">
        <v>13</v>
      </c>
      <c r="E36" s="428" t="s">
        <v>361</v>
      </c>
      <c r="F36" s="439">
        <v>1000</v>
      </c>
      <c r="G36" s="445">
        <v>999910</v>
      </c>
      <c r="H36" s="446">
        <v>999910</v>
      </c>
      <c r="I36" s="446">
        <f>G36-H36</f>
        <v>0</v>
      </c>
      <c r="J36" s="446">
        <f t="shared" si="1"/>
        <v>0</v>
      </c>
      <c r="K36" s="447">
        <f t="shared" si="2"/>
        <v>0</v>
      </c>
      <c r="L36" s="445">
        <v>5857</v>
      </c>
      <c r="M36" s="446">
        <v>5501</v>
      </c>
      <c r="N36" s="446">
        <f t="shared" si="5"/>
        <v>356</v>
      </c>
      <c r="O36" s="446">
        <f t="shared" si="3"/>
        <v>356000</v>
      </c>
      <c r="P36" s="447">
        <f t="shared" si="4"/>
        <v>0.356</v>
      </c>
      <c r="Q36" s="620"/>
    </row>
    <row r="37" spans="1:17" ht="15.75" customHeight="1">
      <c r="A37" s="352"/>
      <c r="B37" s="461" t="s">
        <v>35</v>
      </c>
      <c r="C37" s="439"/>
      <c r="D37" s="467"/>
      <c r="E37" s="428"/>
      <c r="F37" s="439"/>
      <c r="G37" s="445"/>
      <c r="H37" s="446"/>
      <c r="I37" s="446"/>
      <c r="J37" s="446"/>
      <c r="K37" s="447"/>
      <c r="L37" s="445"/>
      <c r="M37" s="446"/>
      <c r="N37" s="446"/>
      <c r="O37" s="446"/>
      <c r="P37" s="447"/>
      <c r="Q37" s="184"/>
    </row>
    <row r="38" spans="1:17" ht="15.75" customHeight="1">
      <c r="A38" s="352">
        <v>23</v>
      </c>
      <c r="B38" s="459" t="s">
        <v>388</v>
      </c>
      <c r="C38" s="439">
        <v>4865057</v>
      </c>
      <c r="D38" s="467" t="s">
        <v>13</v>
      </c>
      <c r="E38" s="428" t="s">
        <v>361</v>
      </c>
      <c r="F38" s="439">
        <v>1000</v>
      </c>
      <c r="G38" s="445">
        <v>652713</v>
      </c>
      <c r="H38" s="446">
        <v>652725</v>
      </c>
      <c r="I38" s="446">
        <f t="shared" si="0"/>
        <v>-12</v>
      </c>
      <c r="J38" s="446">
        <f t="shared" si="1"/>
        <v>-12000</v>
      </c>
      <c r="K38" s="447">
        <f t="shared" si="2"/>
        <v>-0.012</v>
      </c>
      <c r="L38" s="445">
        <v>800179</v>
      </c>
      <c r="M38" s="446">
        <v>800186</v>
      </c>
      <c r="N38" s="446">
        <f>L38-M38</f>
        <v>-7</v>
      </c>
      <c r="O38" s="446">
        <f t="shared" si="3"/>
        <v>-7000</v>
      </c>
      <c r="P38" s="447">
        <f t="shared" si="4"/>
        <v>-0.007</v>
      </c>
      <c r="Q38" s="620"/>
    </row>
    <row r="39" spans="1:17" ht="15.75" customHeight="1">
      <c r="A39" s="352">
        <v>24</v>
      </c>
      <c r="B39" s="459" t="s">
        <v>389</v>
      </c>
      <c r="C39" s="439">
        <v>4865058</v>
      </c>
      <c r="D39" s="467" t="s">
        <v>13</v>
      </c>
      <c r="E39" s="428" t="s">
        <v>361</v>
      </c>
      <c r="F39" s="439">
        <v>1000</v>
      </c>
      <c r="G39" s="445">
        <v>659766</v>
      </c>
      <c r="H39" s="446">
        <v>659797</v>
      </c>
      <c r="I39" s="446">
        <f t="shared" si="0"/>
        <v>-31</v>
      </c>
      <c r="J39" s="446">
        <f t="shared" si="1"/>
        <v>-31000</v>
      </c>
      <c r="K39" s="447">
        <f t="shared" si="2"/>
        <v>-0.031</v>
      </c>
      <c r="L39" s="445">
        <v>833096</v>
      </c>
      <c r="M39" s="446">
        <v>833119</v>
      </c>
      <c r="N39" s="446">
        <f>L39-M39</f>
        <v>-23</v>
      </c>
      <c r="O39" s="446">
        <f t="shared" si="3"/>
        <v>-23000</v>
      </c>
      <c r="P39" s="447">
        <f t="shared" si="4"/>
        <v>-0.023</v>
      </c>
      <c r="Q39" s="620"/>
    </row>
    <row r="40" spans="1:17" ht="15.75" customHeight="1">
      <c r="A40" s="352">
        <v>25</v>
      </c>
      <c r="B40" s="459" t="s">
        <v>36</v>
      </c>
      <c r="C40" s="439">
        <v>4864889</v>
      </c>
      <c r="D40" s="467" t="s">
        <v>13</v>
      </c>
      <c r="E40" s="428" t="s">
        <v>361</v>
      </c>
      <c r="F40" s="439">
        <v>1000</v>
      </c>
      <c r="G40" s="445">
        <v>991630</v>
      </c>
      <c r="H40" s="446">
        <v>991620</v>
      </c>
      <c r="I40" s="446">
        <f t="shared" si="0"/>
        <v>10</v>
      </c>
      <c r="J40" s="446">
        <f t="shared" si="1"/>
        <v>10000</v>
      </c>
      <c r="K40" s="447">
        <f t="shared" si="2"/>
        <v>0.01</v>
      </c>
      <c r="L40" s="445">
        <v>998292</v>
      </c>
      <c r="M40" s="446">
        <v>998295</v>
      </c>
      <c r="N40" s="446">
        <f>L40-M40</f>
        <v>-3</v>
      </c>
      <c r="O40" s="446">
        <f t="shared" si="3"/>
        <v>-3000</v>
      </c>
      <c r="P40" s="447">
        <f t="shared" si="4"/>
        <v>-0.003</v>
      </c>
      <c r="Q40" s="184"/>
    </row>
    <row r="41" spans="1:17" ht="15.75" customHeight="1">
      <c r="A41" s="352">
        <v>26</v>
      </c>
      <c r="B41" s="459" t="s">
        <v>37</v>
      </c>
      <c r="C41" s="439">
        <v>5128405</v>
      </c>
      <c r="D41" s="467" t="s">
        <v>13</v>
      </c>
      <c r="E41" s="428" t="s">
        <v>361</v>
      </c>
      <c r="F41" s="439">
        <v>500</v>
      </c>
      <c r="G41" s="445">
        <v>114</v>
      </c>
      <c r="H41" s="446">
        <v>111</v>
      </c>
      <c r="I41" s="446">
        <f t="shared" si="0"/>
        <v>3</v>
      </c>
      <c r="J41" s="446">
        <f t="shared" si="1"/>
        <v>1500</v>
      </c>
      <c r="K41" s="447">
        <f t="shared" si="2"/>
        <v>0.0015</v>
      </c>
      <c r="L41" s="445">
        <v>161</v>
      </c>
      <c r="M41" s="446">
        <v>176</v>
      </c>
      <c r="N41" s="446">
        <f>L41-M41</f>
        <v>-15</v>
      </c>
      <c r="O41" s="446">
        <f t="shared" si="3"/>
        <v>-7500</v>
      </c>
      <c r="P41" s="447">
        <f t="shared" si="4"/>
        <v>-0.0075</v>
      </c>
      <c r="Q41" s="184"/>
    </row>
    <row r="42" spans="1:17" ht="15.75" customHeight="1">
      <c r="A42" s="352"/>
      <c r="B42" s="460" t="s">
        <v>38</v>
      </c>
      <c r="C42" s="439"/>
      <c r="D42" s="468"/>
      <c r="E42" s="428"/>
      <c r="F42" s="439"/>
      <c r="G42" s="445"/>
      <c r="H42" s="446"/>
      <c r="I42" s="446"/>
      <c r="J42" s="446"/>
      <c r="K42" s="447"/>
      <c r="L42" s="445"/>
      <c r="M42" s="446"/>
      <c r="N42" s="446"/>
      <c r="O42" s="446"/>
      <c r="P42" s="447"/>
      <c r="Q42" s="184"/>
    </row>
    <row r="43" spans="1:17" ht="15.75" customHeight="1">
      <c r="A43" s="352">
        <v>27</v>
      </c>
      <c r="B43" s="459" t="s">
        <v>39</v>
      </c>
      <c r="C43" s="439">
        <v>4865054</v>
      </c>
      <c r="D43" s="467" t="s">
        <v>13</v>
      </c>
      <c r="E43" s="428" t="s">
        <v>361</v>
      </c>
      <c r="F43" s="439">
        <v>-1000</v>
      </c>
      <c r="G43" s="445">
        <v>8417</v>
      </c>
      <c r="H43" s="446">
        <v>8310</v>
      </c>
      <c r="I43" s="446">
        <f t="shared" si="0"/>
        <v>107</v>
      </c>
      <c r="J43" s="446">
        <f t="shared" si="1"/>
        <v>-107000</v>
      </c>
      <c r="K43" s="447">
        <f t="shared" si="2"/>
        <v>-0.107</v>
      </c>
      <c r="L43" s="445">
        <v>981957</v>
      </c>
      <c r="M43" s="446">
        <v>981957</v>
      </c>
      <c r="N43" s="446">
        <f>L43-M43</f>
        <v>0</v>
      </c>
      <c r="O43" s="446">
        <f t="shared" si="3"/>
        <v>0</v>
      </c>
      <c r="P43" s="447">
        <f t="shared" si="4"/>
        <v>0</v>
      </c>
      <c r="Q43" s="184"/>
    </row>
    <row r="44" spans="1:17" ht="15.75" customHeight="1">
      <c r="A44" s="352">
        <v>28</v>
      </c>
      <c r="B44" s="459" t="s">
        <v>17</v>
      </c>
      <c r="C44" s="439">
        <v>4865055</v>
      </c>
      <c r="D44" s="467" t="s">
        <v>13</v>
      </c>
      <c r="E44" s="428" t="s">
        <v>361</v>
      </c>
      <c r="F44" s="439">
        <v>-1000</v>
      </c>
      <c r="G44" s="445">
        <v>524</v>
      </c>
      <c r="H44" s="446">
        <v>237</v>
      </c>
      <c r="I44" s="446">
        <f t="shared" si="0"/>
        <v>287</v>
      </c>
      <c r="J44" s="446">
        <f t="shared" si="1"/>
        <v>-287000</v>
      </c>
      <c r="K44" s="447">
        <f t="shared" si="2"/>
        <v>-0.287</v>
      </c>
      <c r="L44" s="445">
        <v>948166</v>
      </c>
      <c r="M44" s="446">
        <v>948166</v>
      </c>
      <c r="N44" s="446">
        <f>L44-M44</f>
        <v>0</v>
      </c>
      <c r="O44" s="446">
        <f t="shared" si="3"/>
        <v>0</v>
      </c>
      <c r="P44" s="447">
        <f t="shared" si="4"/>
        <v>0</v>
      </c>
      <c r="Q44" s="184"/>
    </row>
    <row r="45" spans="1:17" ht="15.75" customHeight="1">
      <c r="A45" s="352"/>
      <c r="B45" s="460" t="s">
        <v>40</v>
      </c>
      <c r="C45" s="439"/>
      <c r="D45" s="468"/>
      <c r="E45" s="428"/>
      <c r="F45" s="439"/>
      <c r="G45" s="445"/>
      <c r="H45" s="446"/>
      <c r="I45" s="446"/>
      <c r="J45" s="446"/>
      <c r="K45" s="447"/>
      <c r="L45" s="445"/>
      <c r="M45" s="446"/>
      <c r="N45" s="446"/>
      <c r="O45" s="446"/>
      <c r="P45" s="447"/>
      <c r="Q45" s="184"/>
    </row>
    <row r="46" spans="1:17" ht="15.75" customHeight="1">
      <c r="A46" s="352">
        <v>29</v>
      </c>
      <c r="B46" s="459" t="s">
        <v>41</v>
      </c>
      <c r="C46" s="439">
        <v>4865056</v>
      </c>
      <c r="D46" s="467" t="s">
        <v>13</v>
      </c>
      <c r="E46" s="428" t="s">
        <v>361</v>
      </c>
      <c r="F46" s="439">
        <v>-1000</v>
      </c>
      <c r="G46" s="445">
        <v>991574</v>
      </c>
      <c r="H46" s="446">
        <v>991583</v>
      </c>
      <c r="I46" s="446">
        <f t="shared" si="0"/>
        <v>-9</v>
      </c>
      <c r="J46" s="446">
        <f t="shared" si="1"/>
        <v>9000</v>
      </c>
      <c r="K46" s="447">
        <f t="shared" si="2"/>
        <v>0.009</v>
      </c>
      <c r="L46" s="445">
        <v>928067</v>
      </c>
      <c r="M46" s="446">
        <v>928224</v>
      </c>
      <c r="N46" s="446">
        <f>L46-M46</f>
        <v>-157</v>
      </c>
      <c r="O46" s="446">
        <f t="shared" si="3"/>
        <v>157000</v>
      </c>
      <c r="P46" s="447">
        <f t="shared" si="4"/>
        <v>0.157</v>
      </c>
      <c r="Q46" s="184"/>
    </row>
    <row r="47" spans="1:17" ht="15.75" customHeight="1">
      <c r="A47" s="352"/>
      <c r="B47" s="460" t="s">
        <v>399</v>
      </c>
      <c r="C47" s="439"/>
      <c r="D47" s="467"/>
      <c r="E47" s="428"/>
      <c r="F47" s="439"/>
      <c r="G47" s="445"/>
      <c r="H47" s="446"/>
      <c r="I47" s="446"/>
      <c r="J47" s="446"/>
      <c r="K47" s="447"/>
      <c r="L47" s="445"/>
      <c r="M47" s="446"/>
      <c r="N47" s="446"/>
      <c r="O47" s="446"/>
      <c r="P47" s="447"/>
      <c r="Q47" s="184"/>
    </row>
    <row r="48" spans="1:17" ht="18.75" customHeight="1">
      <c r="A48" s="352">
        <v>30</v>
      </c>
      <c r="B48" s="459" t="s">
        <v>406</v>
      </c>
      <c r="C48" s="439">
        <v>4865049</v>
      </c>
      <c r="D48" s="467" t="s">
        <v>13</v>
      </c>
      <c r="E48" s="428" t="s">
        <v>361</v>
      </c>
      <c r="F48" s="439">
        <v>-1000</v>
      </c>
      <c r="G48" s="445">
        <v>999318</v>
      </c>
      <c r="H48" s="446">
        <v>999429</v>
      </c>
      <c r="I48" s="446">
        <f>G48-H48</f>
        <v>-111</v>
      </c>
      <c r="J48" s="446">
        <f t="shared" si="1"/>
        <v>111000</v>
      </c>
      <c r="K48" s="447">
        <f t="shared" si="2"/>
        <v>0.111</v>
      </c>
      <c r="L48" s="445">
        <v>999958</v>
      </c>
      <c r="M48" s="446">
        <v>999958</v>
      </c>
      <c r="N48" s="446">
        <f>L48-M48</f>
        <v>0</v>
      </c>
      <c r="O48" s="446">
        <f t="shared" si="3"/>
        <v>0</v>
      </c>
      <c r="P48" s="447">
        <f t="shared" si="4"/>
        <v>0</v>
      </c>
      <c r="Q48" s="719"/>
    </row>
    <row r="49" spans="1:17" ht="15.75" customHeight="1">
      <c r="A49" s="352">
        <v>31</v>
      </c>
      <c r="B49" s="459" t="s">
        <v>400</v>
      </c>
      <c r="C49" s="439">
        <v>4865022</v>
      </c>
      <c r="D49" s="467" t="s">
        <v>13</v>
      </c>
      <c r="E49" s="428" t="s">
        <v>361</v>
      </c>
      <c r="F49" s="439">
        <v>-1000</v>
      </c>
      <c r="G49" s="445">
        <v>18964</v>
      </c>
      <c r="H49" s="446">
        <v>17343</v>
      </c>
      <c r="I49" s="446">
        <f>G49-H49</f>
        <v>1621</v>
      </c>
      <c r="J49" s="446">
        <f t="shared" si="1"/>
        <v>-1621000</v>
      </c>
      <c r="K49" s="447">
        <f t="shared" si="2"/>
        <v>-1.621</v>
      </c>
      <c r="L49" s="445">
        <v>999924</v>
      </c>
      <c r="M49" s="446">
        <v>999937</v>
      </c>
      <c r="N49" s="446">
        <f>L49-M49</f>
        <v>-13</v>
      </c>
      <c r="O49" s="446">
        <f t="shared" si="3"/>
        <v>13000</v>
      </c>
      <c r="P49" s="447">
        <f t="shared" si="4"/>
        <v>0.013</v>
      </c>
      <c r="Q49" s="587"/>
    </row>
    <row r="50" spans="1:17" ht="15.75" customHeight="1">
      <c r="A50" s="352"/>
      <c r="B50" s="461" t="s">
        <v>398</v>
      </c>
      <c r="C50" s="439"/>
      <c r="D50" s="467"/>
      <c r="E50" s="428"/>
      <c r="F50" s="439"/>
      <c r="G50" s="445"/>
      <c r="H50" s="446"/>
      <c r="I50" s="446"/>
      <c r="J50" s="446"/>
      <c r="K50" s="447"/>
      <c r="L50" s="445"/>
      <c r="M50" s="446"/>
      <c r="N50" s="446"/>
      <c r="O50" s="446"/>
      <c r="P50" s="447"/>
      <c r="Q50" s="184"/>
    </row>
    <row r="51" spans="1:17" ht="15.75" customHeight="1">
      <c r="A51" s="352"/>
      <c r="B51" s="461" t="s">
        <v>46</v>
      </c>
      <c r="C51" s="439"/>
      <c r="D51" s="467"/>
      <c r="E51" s="428"/>
      <c r="F51" s="439"/>
      <c r="G51" s="445"/>
      <c r="H51" s="446"/>
      <c r="I51" s="446"/>
      <c r="J51" s="446"/>
      <c r="K51" s="447"/>
      <c r="L51" s="445"/>
      <c r="M51" s="446"/>
      <c r="N51" s="446"/>
      <c r="O51" s="446"/>
      <c r="P51" s="447"/>
      <c r="Q51" s="184"/>
    </row>
    <row r="52" spans="1:17" ht="15.75" customHeight="1">
      <c r="A52" s="352">
        <v>32</v>
      </c>
      <c r="B52" s="459" t="s">
        <v>47</v>
      </c>
      <c r="C52" s="439">
        <v>4864843</v>
      </c>
      <c r="D52" s="467" t="s">
        <v>13</v>
      </c>
      <c r="E52" s="428" t="s">
        <v>361</v>
      </c>
      <c r="F52" s="439">
        <v>1000</v>
      </c>
      <c r="G52" s="445">
        <v>1007</v>
      </c>
      <c r="H52" s="446">
        <v>850</v>
      </c>
      <c r="I52" s="446">
        <f t="shared" si="0"/>
        <v>157</v>
      </c>
      <c r="J52" s="446">
        <f t="shared" si="1"/>
        <v>157000</v>
      </c>
      <c r="K52" s="447">
        <f t="shared" si="2"/>
        <v>0.157</v>
      </c>
      <c r="L52" s="445">
        <v>17719</v>
      </c>
      <c r="M52" s="446">
        <v>17642</v>
      </c>
      <c r="N52" s="446">
        <f>L52-M52</f>
        <v>77</v>
      </c>
      <c r="O52" s="446">
        <f t="shared" si="3"/>
        <v>77000</v>
      </c>
      <c r="P52" s="447">
        <f t="shared" si="4"/>
        <v>0.077</v>
      </c>
      <c r="Q52" s="184"/>
    </row>
    <row r="53" spans="1:17" ht="15.75" customHeight="1" thickBot="1">
      <c r="A53" s="355">
        <v>33</v>
      </c>
      <c r="B53" s="462" t="s">
        <v>48</v>
      </c>
      <c r="C53" s="422">
        <v>4864844</v>
      </c>
      <c r="D53" s="469" t="s">
        <v>13</v>
      </c>
      <c r="E53" s="429" t="s">
        <v>361</v>
      </c>
      <c r="F53" s="422">
        <v>1000</v>
      </c>
      <c r="G53" s="445">
        <v>999910</v>
      </c>
      <c r="H53" s="451">
        <v>999753</v>
      </c>
      <c r="I53" s="451">
        <f t="shared" si="0"/>
        <v>157</v>
      </c>
      <c r="J53" s="451">
        <f t="shared" si="1"/>
        <v>157000</v>
      </c>
      <c r="K53" s="452">
        <f t="shared" si="2"/>
        <v>0.157</v>
      </c>
      <c r="L53" s="445">
        <v>3113</v>
      </c>
      <c r="M53" s="451">
        <v>3134</v>
      </c>
      <c r="N53" s="451">
        <f>L53-M53</f>
        <v>-21</v>
      </c>
      <c r="O53" s="451">
        <f t="shared" si="3"/>
        <v>-21000</v>
      </c>
      <c r="P53" s="452">
        <f t="shared" si="4"/>
        <v>-0.021</v>
      </c>
      <c r="Q53" s="185"/>
    </row>
    <row r="54" spans="1:17" ht="15.75" customHeight="1" thickTop="1">
      <c r="A54" s="351"/>
      <c r="B54" s="463"/>
      <c r="C54" s="47"/>
      <c r="D54" s="468"/>
      <c r="E54" s="428"/>
      <c r="F54" s="47"/>
      <c r="G54" s="453"/>
      <c r="H54" s="446"/>
      <c r="I54" s="446"/>
      <c r="J54" s="446"/>
      <c r="K54" s="446"/>
      <c r="L54" s="453"/>
      <c r="M54" s="446"/>
      <c r="N54" s="446"/>
      <c r="O54" s="446"/>
      <c r="P54" s="446"/>
      <c r="Q54" s="27"/>
    </row>
    <row r="55" spans="1:17" ht="21.75" customHeight="1" thickBot="1">
      <c r="A55" s="353"/>
      <c r="B55" s="466" t="s">
        <v>326</v>
      </c>
      <c r="C55" s="47"/>
      <c r="D55" s="468"/>
      <c r="E55" s="428"/>
      <c r="F55" s="47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222" t="str">
        <f>Q1</f>
        <v>SEPTEMBER-2012</v>
      </c>
    </row>
    <row r="56" spans="1:17" ht="15.75" customHeight="1" thickTop="1">
      <c r="A56" s="350"/>
      <c r="B56" s="458" t="s">
        <v>49</v>
      </c>
      <c r="C56" s="419"/>
      <c r="D56" s="470"/>
      <c r="E56" s="470"/>
      <c r="F56" s="419"/>
      <c r="G56" s="454"/>
      <c r="H56" s="453"/>
      <c r="I56" s="453"/>
      <c r="J56" s="453"/>
      <c r="K56" s="455"/>
      <c r="L56" s="454"/>
      <c r="M56" s="453"/>
      <c r="N56" s="453"/>
      <c r="O56" s="453"/>
      <c r="P56" s="455"/>
      <c r="Q56" s="183"/>
    </row>
    <row r="57" spans="1:17" ht="15.75" customHeight="1">
      <c r="A57" s="352">
        <v>34</v>
      </c>
      <c r="B57" s="463" t="s">
        <v>86</v>
      </c>
      <c r="C57" s="439">
        <v>4865169</v>
      </c>
      <c r="D57" s="468" t="s">
        <v>13</v>
      </c>
      <c r="E57" s="428" t="s">
        <v>361</v>
      </c>
      <c r="F57" s="439">
        <v>1000</v>
      </c>
      <c r="G57" s="445">
        <v>1362</v>
      </c>
      <c r="H57" s="446">
        <v>1363</v>
      </c>
      <c r="I57" s="446">
        <f t="shared" si="0"/>
        <v>-1</v>
      </c>
      <c r="J57" s="446">
        <f t="shared" si="1"/>
        <v>-1000</v>
      </c>
      <c r="K57" s="447">
        <f t="shared" si="2"/>
        <v>-0.001</v>
      </c>
      <c r="L57" s="445">
        <v>59781</v>
      </c>
      <c r="M57" s="446">
        <v>59553</v>
      </c>
      <c r="N57" s="446">
        <f>L57-M57</f>
        <v>228</v>
      </c>
      <c r="O57" s="446">
        <f t="shared" si="3"/>
        <v>228000</v>
      </c>
      <c r="P57" s="447">
        <f t="shared" si="4"/>
        <v>0.228</v>
      </c>
      <c r="Q57" s="184"/>
    </row>
    <row r="58" spans="1:17" ht="15.75" customHeight="1">
      <c r="A58" s="352"/>
      <c r="B58" s="460" t="s">
        <v>323</v>
      </c>
      <c r="C58" s="439"/>
      <c r="D58" s="468"/>
      <c r="E58" s="428"/>
      <c r="F58" s="439"/>
      <c r="G58" s="448"/>
      <c r="H58" s="449"/>
      <c r="I58" s="446"/>
      <c r="J58" s="446"/>
      <c r="K58" s="447"/>
      <c r="L58" s="448"/>
      <c r="M58" s="446"/>
      <c r="N58" s="446"/>
      <c r="O58" s="446"/>
      <c r="P58" s="447"/>
      <c r="Q58" s="184"/>
    </row>
    <row r="59" spans="1:17" ht="15.75" customHeight="1">
      <c r="A59" s="352">
        <v>35</v>
      </c>
      <c r="B59" s="459" t="s">
        <v>322</v>
      </c>
      <c r="C59" s="439">
        <v>4864824</v>
      </c>
      <c r="D59" s="468" t="s">
        <v>13</v>
      </c>
      <c r="E59" s="428" t="s">
        <v>361</v>
      </c>
      <c r="F59" s="439">
        <v>100</v>
      </c>
      <c r="G59" s="445">
        <v>14240</v>
      </c>
      <c r="H59" s="446">
        <v>14240</v>
      </c>
      <c r="I59" s="446">
        <f t="shared" si="0"/>
        <v>0</v>
      </c>
      <c r="J59" s="446">
        <f t="shared" si="1"/>
        <v>0</v>
      </c>
      <c r="K59" s="447">
        <f t="shared" si="2"/>
        <v>0</v>
      </c>
      <c r="L59" s="445">
        <v>66274</v>
      </c>
      <c r="M59" s="446">
        <v>65502</v>
      </c>
      <c r="N59" s="446">
        <f>L59-M59</f>
        <v>772</v>
      </c>
      <c r="O59" s="446">
        <f t="shared" si="3"/>
        <v>77200</v>
      </c>
      <c r="P59" s="447">
        <f t="shared" si="4"/>
        <v>0.0772</v>
      </c>
      <c r="Q59" s="184"/>
    </row>
    <row r="60" spans="1:17" ht="15.75" customHeight="1">
      <c r="A60" s="352"/>
      <c r="B60" s="459"/>
      <c r="C60" s="439"/>
      <c r="D60" s="467"/>
      <c r="E60" s="428"/>
      <c r="F60" s="439"/>
      <c r="G60" s="445"/>
      <c r="H60" s="446"/>
      <c r="I60" s="446"/>
      <c r="J60" s="446"/>
      <c r="K60" s="447"/>
      <c r="L60" s="445"/>
      <c r="M60" s="446"/>
      <c r="N60" s="446"/>
      <c r="O60" s="446"/>
      <c r="P60" s="447"/>
      <c r="Q60" s="184"/>
    </row>
    <row r="61" spans="1:17" ht="15.75" customHeight="1">
      <c r="A61" s="352"/>
      <c r="B61" s="382" t="s">
        <v>55</v>
      </c>
      <c r="C61" s="440"/>
      <c r="D61" s="471"/>
      <c r="E61" s="471"/>
      <c r="F61" s="440"/>
      <c r="G61" s="445"/>
      <c r="H61" s="446"/>
      <c r="I61" s="446"/>
      <c r="J61" s="446"/>
      <c r="K61" s="447"/>
      <c r="L61" s="445"/>
      <c r="M61" s="446"/>
      <c r="N61" s="446"/>
      <c r="O61" s="446"/>
      <c r="P61" s="447"/>
      <c r="Q61" s="184"/>
    </row>
    <row r="62" spans="1:17" ht="15.75" customHeight="1">
      <c r="A62" s="352">
        <v>36</v>
      </c>
      <c r="B62" s="464" t="s">
        <v>56</v>
      </c>
      <c r="C62" s="440">
        <v>4865090</v>
      </c>
      <c r="D62" s="472" t="s">
        <v>13</v>
      </c>
      <c r="E62" s="428" t="s">
        <v>361</v>
      </c>
      <c r="F62" s="440">
        <v>100</v>
      </c>
      <c r="G62" s="445">
        <v>8863</v>
      </c>
      <c r="H62" s="446">
        <v>8860</v>
      </c>
      <c r="I62" s="446">
        <f>G62-H62</f>
        <v>3</v>
      </c>
      <c r="J62" s="446">
        <f>$F62*I62</f>
        <v>300</v>
      </c>
      <c r="K62" s="447">
        <f>J62/1000000</f>
        <v>0.0003</v>
      </c>
      <c r="L62" s="445">
        <v>22823</v>
      </c>
      <c r="M62" s="446">
        <v>22819</v>
      </c>
      <c r="N62" s="446">
        <f>L62-M62</f>
        <v>4</v>
      </c>
      <c r="O62" s="446">
        <f>$F62*N62</f>
        <v>400</v>
      </c>
      <c r="P62" s="447">
        <f>O62/1000000</f>
        <v>0.0004</v>
      </c>
      <c r="Q62" s="548"/>
    </row>
    <row r="63" spans="1:17" ht="15.75" customHeight="1">
      <c r="A63" s="352">
        <v>37</v>
      </c>
      <c r="B63" s="464" t="s">
        <v>57</v>
      </c>
      <c r="C63" s="440">
        <v>4902519</v>
      </c>
      <c r="D63" s="472" t="s">
        <v>13</v>
      </c>
      <c r="E63" s="428" t="s">
        <v>361</v>
      </c>
      <c r="F63" s="440">
        <v>100</v>
      </c>
      <c r="G63" s="445">
        <v>9691</v>
      </c>
      <c r="H63" s="446">
        <v>9691</v>
      </c>
      <c r="I63" s="446">
        <f>G63-H63</f>
        <v>0</v>
      </c>
      <c r="J63" s="446">
        <f>$F63*I63</f>
        <v>0</v>
      </c>
      <c r="K63" s="447">
        <f>J63/1000000</f>
        <v>0</v>
      </c>
      <c r="L63" s="445">
        <v>35420</v>
      </c>
      <c r="M63" s="446">
        <v>35292</v>
      </c>
      <c r="N63" s="446">
        <f>L63-M63</f>
        <v>128</v>
      </c>
      <c r="O63" s="446">
        <f>$F63*N63</f>
        <v>12800</v>
      </c>
      <c r="P63" s="447">
        <f>O63/1000000</f>
        <v>0.0128</v>
      </c>
      <c r="Q63" s="184"/>
    </row>
    <row r="64" spans="1:17" ht="15.75" customHeight="1">
      <c r="A64" s="352">
        <v>38</v>
      </c>
      <c r="B64" s="464" t="s">
        <v>58</v>
      </c>
      <c r="C64" s="440">
        <v>4902520</v>
      </c>
      <c r="D64" s="472" t="s">
        <v>13</v>
      </c>
      <c r="E64" s="428" t="s">
        <v>361</v>
      </c>
      <c r="F64" s="440">
        <v>100</v>
      </c>
      <c r="G64" s="445">
        <v>13865</v>
      </c>
      <c r="H64" s="446">
        <v>13793</v>
      </c>
      <c r="I64" s="446">
        <f>G64-H64</f>
        <v>72</v>
      </c>
      <c r="J64" s="446">
        <f>$F64*I64</f>
        <v>7200</v>
      </c>
      <c r="K64" s="447">
        <f>J64/1000000</f>
        <v>0.0072</v>
      </c>
      <c r="L64" s="445">
        <v>47105</v>
      </c>
      <c r="M64" s="446">
        <v>46314</v>
      </c>
      <c r="N64" s="446">
        <f>L64-M64</f>
        <v>791</v>
      </c>
      <c r="O64" s="446">
        <f>$F64*N64</f>
        <v>79100</v>
      </c>
      <c r="P64" s="447">
        <f>O64/1000000</f>
        <v>0.0791</v>
      </c>
      <c r="Q64" s="184"/>
    </row>
    <row r="65" spans="1:17" ht="15.75" customHeight="1">
      <c r="A65" s="352"/>
      <c r="B65" s="382" t="s">
        <v>59</v>
      </c>
      <c r="C65" s="440"/>
      <c r="D65" s="471"/>
      <c r="E65" s="471"/>
      <c r="F65" s="440"/>
      <c r="G65" s="445"/>
      <c r="H65" s="446"/>
      <c r="I65" s="446"/>
      <c r="J65" s="446"/>
      <c r="K65" s="447"/>
      <c r="L65" s="445"/>
      <c r="M65" s="446"/>
      <c r="N65" s="446"/>
      <c r="O65" s="446"/>
      <c r="P65" s="447"/>
      <c r="Q65" s="184"/>
    </row>
    <row r="66" spans="1:17" ht="15.75" customHeight="1">
      <c r="A66" s="352">
        <v>39</v>
      </c>
      <c r="B66" s="464" t="s">
        <v>60</v>
      </c>
      <c r="C66" s="440">
        <v>4902521</v>
      </c>
      <c r="D66" s="472" t="s">
        <v>13</v>
      </c>
      <c r="E66" s="428" t="s">
        <v>361</v>
      </c>
      <c r="F66" s="440">
        <v>100</v>
      </c>
      <c r="G66" s="445">
        <v>35032</v>
      </c>
      <c r="H66" s="446">
        <v>33927</v>
      </c>
      <c r="I66" s="446">
        <f aca="true" t="shared" si="6" ref="I66:I72">G66-H66</f>
        <v>1105</v>
      </c>
      <c r="J66" s="446">
        <f aca="true" t="shared" si="7" ref="J66:J72">$F66*I66</f>
        <v>110500</v>
      </c>
      <c r="K66" s="447">
        <f aca="true" t="shared" si="8" ref="K66:K72">J66/1000000</f>
        <v>0.1105</v>
      </c>
      <c r="L66" s="445">
        <v>12817</v>
      </c>
      <c r="M66" s="446">
        <v>12767</v>
      </c>
      <c r="N66" s="446">
        <f aca="true" t="shared" si="9" ref="N66:N72">L66-M66</f>
        <v>50</v>
      </c>
      <c r="O66" s="446">
        <f aca="true" t="shared" si="10" ref="O66:O72">$F66*N66</f>
        <v>5000</v>
      </c>
      <c r="P66" s="447">
        <f aca="true" t="shared" si="11" ref="P66:P72">O66/1000000</f>
        <v>0.005</v>
      </c>
      <c r="Q66" s="184"/>
    </row>
    <row r="67" spans="1:17" ht="15.75" customHeight="1">
      <c r="A67" s="352">
        <v>40</v>
      </c>
      <c r="B67" s="464" t="s">
        <v>61</v>
      </c>
      <c r="C67" s="440">
        <v>4902522</v>
      </c>
      <c r="D67" s="472" t="s">
        <v>13</v>
      </c>
      <c r="E67" s="428" t="s">
        <v>361</v>
      </c>
      <c r="F67" s="440">
        <v>100</v>
      </c>
      <c r="G67" s="445">
        <v>840</v>
      </c>
      <c r="H67" s="446">
        <v>840</v>
      </c>
      <c r="I67" s="446">
        <f t="shared" si="6"/>
        <v>0</v>
      </c>
      <c r="J67" s="446">
        <f t="shared" si="7"/>
        <v>0</v>
      </c>
      <c r="K67" s="447">
        <f t="shared" si="8"/>
        <v>0</v>
      </c>
      <c r="L67" s="445">
        <v>185</v>
      </c>
      <c r="M67" s="446">
        <v>185</v>
      </c>
      <c r="N67" s="446">
        <f t="shared" si="9"/>
        <v>0</v>
      </c>
      <c r="O67" s="446">
        <f t="shared" si="10"/>
        <v>0</v>
      </c>
      <c r="P67" s="447">
        <f t="shared" si="11"/>
        <v>0</v>
      </c>
      <c r="Q67" s="184"/>
    </row>
    <row r="68" spans="1:17" ht="15.75" customHeight="1">
      <c r="A68" s="352">
        <v>41</v>
      </c>
      <c r="B68" s="464" t="s">
        <v>62</v>
      </c>
      <c r="C68" s="440">
        <v>4902523</v>
      </c>
      <c r="D68" s="472" t="s">
        <v>13</v>
      </c>
      <c r="E68" s="428" t="s">
        <v>361</v>
      </c>
      <c r="F68" s="440">
        <v>100</v>
      </c>
      <c r="G68" s="445">
        <v>999815</v>
      </c>
      <c r="H68" s="446">
        <v>999815</v>
      </c>
      <c r="I68" s="446">
        <f t="shared" si="6"/>
        <v>0</v>
      </c>
      <c r="J68" s="446">
        <f t="shared" si="7"/>
        <v>0</v>
      </c>
      <c r="K68" s="447">
        <f t="shared" si="8"/>
        <v>0</v>
      </c>
      <c r="L68" s="445">
        <v>999943</v>
      </c>
      <c r="M68" s="446">
        <v>999943</v>
      </c>
      <c r="N68" s="446">
        <f t="shared" si="9"/>
        <v>0</v>
      </c>
      <c r="O68" s="446">
        <f t="shared" si="10"/>
        <v>0</v>
      </c>
      <c r="P68" s="447">
        <f t="shared" si="11"/>
        <v>0</v>
      </c>
      <c r="Q68" s="184"/>
    </row>
    <row r="69" spans="1:17" ht="15.75" customHeight="1">
      <c r="A69" s="352">
        <v>42</v>
      </c>
      <c r="B69" s="464" t="s">
        <v>63</v>
      </c>
      <c r="C69" s="440">
        <v>4902524</v>
      </c>
      <c r="D69" s="472" t="s">
        <v>13</v>
      </c>
      <c r="E69" s="428" t="s">
        <v>361</v>
      </c>
      <c r="F69" s="440">
        <v>100</v>
      </c>
      <c r="G69" s="445">
        <v>0</v>
      </c>
      <c r="H69" s="446">
        <v>0</v>
      </c>
      <c r="I69" s="446">
        <f t="shared" si="6"/>
        <v>0</v>
      </c>
      <c r="J69" s="446">
        <f t="shared" si="7"/>
        <v>0</v>
      </c>
      <c r="K69" s="447">
        <f t="shared" si="8"/>
        <v>0</v>
      </c>
      <c r="L69" s="445">
        <v>0</v>
      </c>
      <c r="M69" s="446">
        <v>0</v>
      </c>
      <c r="N69" s="446">
        <f t="shared" si="9"/>
        <v>0</v>
      </c>
      <c r="O69" s="446">
        <f t="shared" si="10"/>
        <v>0</v>
      </c>
      <c r="P69" s="447">
        <f t="shared" si="11"/>
        <v>0</v>
      </c>
      <c r="Q69" s="184"/>
    </row>
    <row r="70" spans="1:17" ht="15.75" customHeight="1">
      <c r="A70" s="352">
        <v>43</v>
      </c>
      <c r="B70" s="464" t="s">
        <v>64</v>
      </c>
      <c r="C70" s="440">
        <v>4902525</v>
      </c>
      <c r="D70" s="472" t="s">
        <v>13</v>
      </c>
      <c r="E70" s="428" t="s">
        <v>361</v>
      </c>
      <c r="F70" s="440">
        <v>100</v>
      </c>
      <c r="G70" s="445">
        <v>0</v>
      </c>
      <c r="H70" s="446">
        <v>0</v>
      </c>
      <c r="I70" s="446">
        <f t="shared" si="6"/>
        <v>0</v>
      </c>
      <c r="J70" s="446">
        <f t="shared" si="7"/>
        <v>0</v>
      </c>
      <c r="K70" s="447">
        <f t="shared" si="8"/>
        <v>0</v>
      </c>
      <c r="L70" s="445">
        <v>0</v>
      </c>
      <c r="M70" s="446">
        <v>0</v>
      </c>
      <c r="N70" s="446">
        <f t="shared" si="9"/>
        <v>0</v>
      </c>
      <c r="O70" s="446">
        <f t="shared" si="10"/>
        <v>0</v>
      </c>
      <c r="P70" s="447">
        <f t="shared" si="11"/>
        <v>0</v>
      </c>
      <c r="Q70" s="184"/>
    </row>
    <row r="71" spans="1:17" ht="15.75" customHeight="1">
      <c r="A71" s="352">
        <v>44</v>
      </c>
      <c r="B71" s="464" t="s">
        <v>65</v>
      </c>
      <c r="C71" s="440">
        <v>4902526</v>
      </c>
      <c r="D71" s="472" t="s">
        <v>13</v>
      </c>
      <c r="E71" s="428" t="s">
        <v>361</v>
      </c>
      <c r="F71" s="440">
        <v>100</v>
      </c>
      <c r="G71" s="445">
        <v>16953</v>
      </c>
      <c r="H71" s="446">
        <v>16941</v>
      </c>
      <c r="I71" s="446">
        <f t="shared" si="6"/>
        <v>12</v>
      </c>
      <c r="J71" s="446">
        <f t="shared" si="7"/>
        <v>1200</v>
      </c>
      <c r="K71" s="447">
        <f t="shared" si="8"/>
        <v>0.0012</v>
      </c>
      <c r="L71" s="445">
        <v>12120</v>
      </c>
      <c r="M71" s="446">
        <v>11969</v>
      </c>
      <c r="N71" s="446">
        <f t="shared" si="9"/>
        <v>151</v>
      </c>
      <c r="O71" s="446">
        <f t="shared" si="10"/>
        <v>15100</v>
      </c>
      <c r="P71" s="447">
        <f t="shared" si="11"/>
        <v>0.0151</v>
      </c>
      <c r="Q71" s="184"/>
    </row>
    <row r="72" spans="1:17" ht="15.75" customHeight="1">
      <c r="A72" s="352">
        <v>45</v>
      </c>
      <c r="B72" s="464" t="s">
        <v>66</v>
      </c>
      <c r="C72" s="440">
        <v>4902527</v>
      </c>
      <c r="D72" s="472" t="s">
        <v>13</v>
      </c>
      <c r="E72" s="428" t="s">
        <v>361</v>
      </c>
      <c r="F72" s="440">
        <v>100</v>
      </c>
      <c r="G72" s="445">
        <v>997544</v>
      </c>
      <c r="H72" s="446">
        <v>997145</v>
      </c>
      <c r="I72" s="446">
        <f t="shared" si="6"/>
        <v>399</v>
      </c>
      <c r="J72" s="446">
        <f t="shared" si="7"/>
        <v>39900</v>
      </c>
      <c r="K72" s="447">
        <f t="shared" si="8"/>
        <v>0.0399</v>
      </c>
      <c r="L72" s="445">
        <v>2613</v>
      </c>
      <c r="M72" s="446">
        <v>2519</v>
      </c>
      <c r="N72" s="446">
        <f t="shared" si="9"/>
        <v>94</v>
      </c>
      <c r="O72" s="446">
        <f t="shared" si="10"/>
        <v>9400</v>
      </c>
      <c r="P72" s="447">
        <f t="shared" si="11"/>
        <v>0.0094</v>
      </c>
      <c r="Q72" s="184"/>
    </row>
    <row r="73" spans="1:17" ht="15.75" customHeight="1">
      <c r="A73" s="352"/>
      <c r="B73" s="382" t="s">
        <v>67</v>
      </c>
      <c r="C73" s="440"/>
      <c r="D73" s="471"/>
      <c r="E73" s="471"/>
      <c r="F73" s="440"/>
      <c r="G73" s="445"/>
      <c r="H73" s="446"/>
      <c r="I73" s="446"/>
      <c r="J73" s="446"/>
      <c r="K73" s="447"/>
      <c r="L73" s="445"/>
      <c r="M73" s="446"/>
      <c r="N73" s="446"/>
      <c r="O73" s="446"/>
      <c r="P73" s="447"/>
      <c r="Q73" s="184"/>
    </row>
    <row r="74" spans="1:17" ht="15.75" customHeight="1">
      <c r="A74" s="352">
        <v>46</v>
      </c>
      <c r="B74" s="464" t="s">
        <v>68</v>
      </c>
      <c r="C74" s="440">
        <v>4865091</v>
      </c>
      <c r="D74" s="472" t="s">
        <v>13</v>
      </c>
      <c r="E74" s="428" t="s">
        <v>361</v>
      </c>
      <c r="F74" s="440">
        <v>500</v>
      </c>
      <c r="G74" s="445">
        <v>5132</v>
      </c>
      <c r="H74" s="446">
        <v>5132</v>
      </c>
      <c r="I74" s="446">
        <f>G74-H74</f>
        <v>0</v>
      </c>
      <c r="J74" s="446">
        <f>$F74*I74</f>
        <v>0</v>
      </c>
      <c r="K74" s="447">
        <f>J74/1000000</f>
        <v>0</v>
      </c>
      <c r="L74" s="445">
        <v>25542</v>
      </c>
      <c r="M74" s="446">
        <v>25216</v>
      </c>
      <c r="N74" s="446">
        <f>L74-M74</f>
        <v>326</v>
      </c>
      <c r="O74" s="446">
        <f>$F74*N74</f>
        <v>163000</v>
      </c>
      <c r="P74" s="447">
        <f>O74/1000000</f>
        <v>0.163</v>
      </c>
      <c r="Q74" s="580"/>
    </row>
    <row r="75" spans="1:17" ht="15.75" customHeight="1">
      <c r="A75" s="352">
        <v>47</v>
      </c>
      <c r="B75" s="464" t="s">
        <v>69</v>
      </c>
      <c r="C75" s="440">
        <v>4902530</v>
      </c>
      <c r="D75" s="472" t="s">
        <v>13</v>
      </c>
      <c r="E75" s="428" t="s">
        <v>361</v>
      </c>
      <c r="F75" s="440">
        <v>500</v>
      </c>
      <c r="G75" s="445">
        <v>3313</v>
      </c>
      <c r="H75" s="446">
        <v>3313</v>
      </c>
      <c r="I75" s="446">
        <f>G75-H75</f>
        <v>0</v>
      </c>
      <c r="J75" s="446">
        <f>$F75*I75</f>
        <v>0</v>
      </c>
      <c r="K75" s="447">
        <f>J75/1000000</f>
        <v>0</v>
      </c>
      <c r="L75" s="445">
        <v>23570</v>
      </c>
      <c r="M75" s="446">
        <v>23357</v>
      </c>
      <c r="N75" s="446">
        <f>L75-M75</f>
        <v>213</v>
      </c>
      <c r="O75" s="446">
        <f>$F75*N75</f>
        <v>106500</v>
      </c>
      <c r="P75" s="447">
        <f>O75/1000000</f>
        <v>0.1065</v>
      </c>
      <c r="Q75" s="184"/>
    </row>
    <row r="76" spans="1:17" ht="15.75" customHeight="1">
      <c r="A76" s="352">
        <v>48</v>
      </c>
      <c r="B76" s="464" t="s">
        <v>70</v>
      </c>
      <c r="C76" s="440">
        <v>4902531</v>
      </c>
      <c r="D76" s="472" t="s">
        <v>13</v>
      </c>
      <c r="E76" s="428" t="s">
        <v>361</v>
      </c>
      <c r="F76" s="440">
        <v>500</v>
      </c>
      <c r="G76" s="445">
        <v>3747</v>
      </c>
      <c r="H76" s="446">
        <v>3571</v>
      </c>
      <c r="I76" s="446">
        <f>G76-H76</f>
        <v>176</v>
      </c>
      <c r="J76" s="446">
        <f>$F76*I76</f>
        <v>88000</v>
      </c>
      <c r="K76" s="447">
        <f>J76/1000000</f>
        <v>0.088</v>
      </c>
      <c r="L76" s="445">
        <v>14076</v>
      </c>
      <c r="M76" s="446">
        <v>14063</v>
      </c>
      <c r="N76" s="446">
        <f>L76-M76</f>
        <v>13</v>
      </c>
      <c r="O76" s="446">
        <f>$F76*N76</f>
        <v>6500</v>
      </c>
      <c r="P76" s="447">
        <f>O76/1000000</f>
        <v>0.0065</v>
      </c>
      <c r="Q76" s="184"/>
    </row>
    <row r="77" spans="1:17" ht="15.75" customHeight="1">
      <c r="A77" s="352">
        <v>49</v>
      </c>
      <c r="B77" s="464" t="s">
        <v>71</v>
      </c>
      <c r="C77" s="440">
        <v>4902532</v>
      </c>
      <c r="D77" s="472" t="s">
        <v>13</v>
      </c>
      <c r="E77" s="428" t="s">
        <v>361</v>
      </c>
      <c r="F77" s="440">
        <v>500</v>
      </c>
      <c r="G77" s="445">
        <v>3959</v>
      </c>
      <c r="H77" s="446">
        <v>3826</v>
      </c>
      <c r="I77" s="446">
        <f>G77-H77</f>
        <v>133</v>
      </c>
      <c r="J77" s="446">
        <f>$F77*I77</f>
        <v>66500</v>
      </c>
      <c r="K77" s="447">
        <f>J77/1000000</f>
        <v>0.0665</v>
      </c>
      <c r="L77" s="445">
        <v>16766</v>
      </c>
      <c r="M77" s="446">
        <v>16743</v>
      </c>
      <c r="N77" s="446">
        <f>L77-M77</f>
        <v>23</v>
      </c>
      <c r="O77" s="446">
        <f>$F77*N77</f>
        <v>11500</v>
      </c>
      <c r="P77" s="447">
        <f>O77/1000000</f>
        <v>0.0115</v>
      </c>
      <c r="Q77" s="184"/>
    </row>
    <row r="78" spans="1:17" ht="15.75" customHeight="1">
      <c r="A78" s="352"/>
      <c r="B78" s="382" t="s">
        <v>73</v>
      </c>
      <c r="C78" s="440"/>
      <c r="D78" s="471"/>
      <c r="E78" s="471"/>
      <c r="F78" s="440"/>
      <c r="G78" s="445"/>
      <c r="H78" s="446"/>
      <c r="I78" s="446"/>
      <c r="J78" s="446"/>
      <c r="K78" s="447"/>
      <c r="L78" s="445"/>
      <c r="M78" s="446"/>
      <c r="N78" s="446"/>
      <c r="O78" s="446"/>
      <c r="P78" s="447"/>
      <c r="Q78" s="184"/>
    </row>
    <row r="79" spans="1:17" ht="15.75" customHeight="1">
      <c r="A79" s="352">
        <v>50</v>
      </c>
      <c r="B79" s="464" t="s">
        <v>66</v>
      </c>
      <c r="C79" s="440">
        <v>4902535</v>
      </c>
      <c r="D79" s="472" t="s">
        <v>13</v>
      </c>
      <c r="E79" s="428" t="s">
        <v>361</v>
      </c>
      <c r="F79" s="440">
        <v>100</v>
      </c>
      <c r="G79" s="445">
        <v>998408</v>
      </c>
      <c r="H79" s="446">
        <v>998727</v>
      </c>
      <c r="I79" s="446">
        <f aca="true" t="shared" si="12" ref="I79:I84">G79-H79</f>
        <v>-319</v>
      </c>
      <c r="J79" s="446">
        <f aca="true" t="shared" si="13" ref="J79:J84">$F79*I79</f>
        <v>-31900</v>
      </c>
      <c r="K79" s="447">
        <f aca="true" t="shared" si="14" ref="K79:K84">J79/1000000</f>
        <v>-0.0319</v>
      </c>
      <c r="L79" s="445">
        <v>6046</v>
      </c>
      <c r="M79" s="446">
        <v>6044</v>
      </c>
      <c r="N79" s="446">
        <f aca="true" t="shared" si="15" ref="N79:N84">L79-M79</f>
        <v>2</v>
      </c>
      <c r="O79" s="446">
        <f aca="true" t="shared" si="16" ref="O79:O84">$F79*N79</f>
        <v>200</v>
      </c>
      <c r="P79" s="447">
        <f aca="true" t="shared" si="17" ref="P79:P84">O79/1000000</f>
        <v>0.0002</v>
      </c>
      <c r="Q79" s="184"/>
    </row>
    <row r="80" spans="1:17" ht="15.75" customHeight="1">
      <c r="A80" s="352">
        <v>51</v>
      </c>
      <c r="B80" s="464" t="s">
        <v>74</v>
      </c>
      <c r="C80" s="440">
        <v>4902536</v>
      </c>
      <c r="D80" s="472" t="s">
        <v>13</v>
      </c>
      <c r="E80" s="428" t="s">
        <v>361</v>
      </c>
      <c r="F80" s="440">
        <v>100</v>
      </c>
      <c r="G80" s="445">
        <v>7729</v>
      </c>
      <c r="H80" s="446">
        <v>7469</v>
      </c>
      <c r="I80" s="446">
        <f t="shared" si="12"/>
        <v>260</v>
      </c>
      <c r="J80" s="446">
        <f t="shared" si="13"/>
        <v>26000</v>
      </c>
      <c r="K80" s="447">
        <f t="shared" si="14"/>
        <v>0.026</v>
      </c>
      <c r="L80" s="445">
        <v>14932</v>
      </c>
      <c r="M80" s="446">
        <v>14909</v>
      </c>
      <c r="N80" s="446">
        <f t="shared" si="15"/>
        <v>23</v>
      </c>
      <c r="O80" s="446">
        <f t="shared" si="16"/>
        <v>2300</v>
      </c>
      <c r="P80" s="447">
        <f t="shared" si="17"/>
        <v>0.0023</v>
      </c>
      <c r="Q80" s="184"/>
    </row>
    <row r="81" spans="1:17" ht="15.75" customHeight="1">
      <c r="A81" s="352">
        <v>52</v>
      </c>
      <c r="B81" s="464" t="s">
        <v>87</v>
      </c>
      <c r="C81" s="440">
        <v>4902537</v>
      </c>
      <c r="D81" s="472" t="s">
        <v>13</v>
      </c>
      <c r="E81" s="428" t="s">
        <v>361</v>
      </c>
      <c r="F81" s="440">
        <v>100</v>
      </c>
      <c r="G81" s="445">
        <v>16159</v>
      </c>
      <c r="H81" s="446">
        <v>16159</v>
      </c>
      <c r="I81" s="446">
        <f t="shared" si="12"/>
        <v>0</v>
      </c>
      <c r="J81" s="446">
        <f t="shared" si="13"/>
        <v>0</v>
      </c>
      <c r="K81" s="447">
        <f t="shared" si="14"/>
        <v>0</v>
      </c>
      <c r="L81" s="445">
        <v>50656</v>
      </c>
      <c r="M81" s="446">
        <v>50656</v>
      </c>
      <c r="N81" s="446">
        <f t="shared" si="15"/>
        <v>0</v>
      </c>
      <c r="O81" s="446">
        <f t="shared" si="16"/>
        <v>0</v>
      </c>
      <c r="P81" s="447">
        <f t="shared" si="17"/>
        <v>0</v>
      </c>
      <c r="Q81" s="184"/>
    </row>
    <row r="82" spans="1:17" ht="15.75" customHeight="1">
      <c r="A82" s="352">
        <v>53</v>
      </c>
      <c r="B82" s="464" t="s">
        <v>75</v>
      </c>
      <c r="C82" s="440">
        <v>4902538</v>
      </c>
      <c r="D82" s="472" t="s">
        <v>13</v>
      </c>
      <c r="E82" s="428" t="s">
        <v>361</v>
      </c>
      <c r="F82" s="440">
        <v>100</v>
      </c>
      <c r="G82" s="445">
        <v>10288</v>
      </c>
      <c r="H82" s="446">
        <v>8734</v>
      </c>
      <c r="I82" s="446">
        <f t="shared" si="12"/>
        <v>1554</v>
      </c>
      <c r="J82" s="446">
        <f t="shared" si="13"/>
        <v>155400</v>
      </c>
      <c r="K82" s="447">
        <f t="shared" si="14"/>
        <v>0.1554</v>
      </c>
      <c r="L82" s="445">
        <v>19037</v>
      </c>
      <c r="M82" s="446">
        <v>18968</v>
      </c>
      <c r="N82" s="446">
        <f t="shared" si="15"/>
        <v>69</v>
      </c>
      <c r="O82" s="446">
        <f t="shared" si="16"/>
        <v>6900</v>
      </c>
      <c r="P82" s="447">
        <f t="shared" si="17"/>
        <v>0.0069</v>
      </c>
      <c r="Q82" s="184"/>
    </row>
    <row r="83" spans="1:17" ht="15.75" customHeight="1">
      <c r="A83" s="352">
        <v>54</v>
      </c>
      <c r="B83" s="464" t="s">
        <v>76</v>
      </c>
      <c r="C83" s="440">
        <v>4902539</v>
      </c>
      <c r="D83" s="472" t="s">
        <v>13</v>
      </c>
      <c r="E83" s="428" t="s">
        <v>361</v>
      </c>
      <c r="F83" s="440">
        <v>100</v>
      </c>
      <c r="G83" s="445">
        <v>999261</v>
      </c>
      <c r="H83" s="446">
        <v>999309</v>
      </c>
      <c r="I83" s="446">
        <f t="shared" si="12"/>
        <v>-48</v>
      </c>
      <c r="J83" s="446">
        <f t="shared" si="13"/>
        <v>-4800</v>
      </c>
      <c r="K83" s="447">
        <f t="shared" si="14"/>
        <v>-0.0048</v>
      </c>
      <c r="L83" s="445">
        <v>217</v>
      </c>
      <c r="M83" s="446">
        <v>217</v>
      </c>
      <c r="N83" s="446">
        <f t="shared" si="15"/>
        <v>0</v>
      </c>
      <c r="O83" s="446">
        <f t="shared" si="16"/>
        <v>0</v>
      </c>
      <c r="P83" s="447">
        <f t="shared" si="17"/>
        <v>0</v>
      </c>
      <c r="Q83" s="184"/>
    </row>
    <row r="84" spans="1:17" ht="15.75" customHeight="1">
      <c r="A84" s="352">
        <v>55</v>
      </c>
      <c r="B84" s="464" t="s">
        <v>62</v>
      </c>
      <c r="C84" s="440">
        <v>4902540</v>
      </c>
      <c r="D84" s="472" t="s">
        <v>13</v>
      </c>
      <c r="E84" s="428" t="s">
        <v>361</v>
      </c>
      <c r="F84" s="440">
        <v>100</v>
      </c>
      <c r="G84" s="445">
        <v>15</v>
      </c>
      <c r="H84" s="446">
        <v>15</v>
      </c>
      <c r="I84" s="446">
        <f t="shared" si="12"/>
        <v>0</v>
      </c>
      <c r="J84" s="446">
        <f t="shared" si="13"/>
        <v>0</v>
      </c>
      <c r="K84" s="447">
        <f t="shared" si="14"/>
        <v>0</v>
      </c>
      <c r="L84" s="445">
        <v>13398</v>
      </c>
      <c r="M84" s="446">
        <v>13398</v>
      </c>
      <c r="N84" s="446">
        <f t="shared" si="15"/>
        <v>0</v>
      </c>
      <c r="O84" s="446">
        <f t="shared" si="16"/>
        <v>0</v>
      </c>
      <c r="P84" s="447">
        <f t="shared" si="17"/>
        <v>0</v>
      </c>
      <c r="Q84" s="184"/>
    </row>
    <row r="85" spans="1:17" ht="15.75" customHeight="1">
      <c r="A85" s="352"/>
      <c r="B85" s="382" t="s">
        <v>77</v>
      </c>
      <c r="C85" s="440"/>
      <c r="D85" s="471"/>
      <c r="E85" s="471"/>
      <c r="F85" s="440"/>
      <c r="G85" s="445"/>
      <c r="H85" s="446"/>
      <c r="I85" s="446"/>
      <c r="J85" s="446"/>
      <c r="K85" s="447"/>
      <c r="L85" s="445"/>
      <c r="M85" s="446"/>
      <c r="N85" s="446"/>
      <c r="O85" s="446"/>
      <c r="P85" s="447"/>
      <c r="Q85" s="184"/>
    </row>
    <row r="86" spans="1:17" ht="15.75" customHeight="1">
      <c r="A86" s="352">
        <v>56</v>
      </c>
      <c r="B86" s="464" t="s">
        <v>78</v>
      </c>
      <c r="C86" s="440">
        <v>4902541</v>
      </c>
      <c r="D86" s="472" t="s">
        <v>13</v>
      </c>
      <c r="E86" s="428" t="s">
        <v>361</v>
      </c>
      <c r="F86" s="440">
        <v>100</v>
      </c>
      <c r="G86" s="445">
        <v>7392</v>
      </c>
      <c r="H86" s="446">
        <v>7211</v>
      </c>
      <c r="I86" s="446">
        <f>G86-H86</f>
        <v>181</v>
      </c>
      <c r="J86" s="446">
        <f>$F86*I86</f>
        <v>18100</v>
      </c>
      <c r="K86" s="447">
        <f>J86/1000000</f>
        <v>0.0181</v>
      </c>
      <c r="L86" s="445">
        <v>67722</v>
      </c>
      <c r="M86" s="446">
        <v>67217</v>
      </c>
      <c r="N86" s="446">
        <f>L86-M86</f>
        <v>505</v>
      </c>
      <c r="O86" s="446">
        <f>$F86*N86</f>
        <v>50500</v>
      </c>
      <c r="P86" s="447">
        <f>O86/1000000</f>
        <v>0.0505</v>
      </c>
      <c r="Q86" s="184"/>
    </row>
    <row r="87" spans="1:17" ht="15.75" customHeight="1">
      <c r="A87" s="352">
        <v>57</v>
      </c>
      <c r="B87" s="464" t="s">
        <v>79</v>
      </c>
      <c r="C87" s="440">
        <v>4902542</v>
      </c>
      <c r="D87" s="472" t="s">
        <v>13</v>
      </c>
      <c r="E87" s="428" t="s">
        <v>361</v>
      </c>
      <c r="F87" s="440">
        <v>100</v>
      </c>
      <c r="G87" s="445">
        <v>6242</v>
      </c>
      <c r="H87" s="446">
        <v>6183</v>
      </c>
      <c r="I87" s="446">
        <f>G87-H87</f>
        <v>59</v>
      </c>
      <c r="J87" s="446">
        <f>$F87*I87</f>
        <v>5900</v>
      </c>
      <c r="K87" s="447">
        <f>J87/1000000</f>
        <v>0.0059</v>
      </c>
      <c r="L87" s="445">
        <v>58335</v>
      </c>
      <c r="M87" s="446">
        <v>57762</v>
      </c>
      <c r="N87" s="446">
        <f>L87-M87</f>
        <v>573</v>
      </c>
      <c r="O87" s="446">
        <f>$F87*N87</f>
        <v>57300</v>
      </c>
      <c r="P87" s="447">
        <f>O87/1000000</f>
        <v>0.0573</v>
      </c>
      <c r="Q87" s="184"/>
    </row>
    <row r="88" spans="1:17" ht="15.75" customHeight="1">
      <c r="A88" s="352">
        <v>58</v>
      </c>
      <c r="B88" s="464" t="s">
        <v>80</v>
      </c>
      <c r="C88" s="440">
        <v>4902543</v>
      </c>
      <c r="D88" s="472" t="s">
        <v>13</v>
      </c>
      <c r="E88" s="428" t="s">
        <v>361</v>
      </c>
      <c r="F88" s="440">
        <v>100</v>
      </c>
      <c r="G88" s="445">
        <v>7289</v>
      </c>
      <c r="H88" s="446">
        <v>7220</v>
      </c>
      <c r="I88" s="446">
        <f>G88-H88</f>
        <v>69</v>
      </c>
      <c r="J88" s="446">
        <f>$F88*I88</f>
        <v>6900</v>
      </c>
      <c r="K88" s="447">
        <f>J88/1000000</f>
        <v>0.0069</v>
      </c>
      <c r="L88" s="445">
        <v>84071</v>
      </c>
      <c r="M88" s="446">
        <v>83045</v>
      </c>
      <c r="N88" s="446">
        <f>L88-M88</f>
        <v>1026</v>
      </c>
      <c r="O88" s="446">
        <f>$F88*N88</f>
        <v>102600</v>
      </c>
      <c r="P88" s="447">
        <f>O88/1000000</f>
        <v>0.1026</v>
      </c>
      <c r="Q88" s="184"/>
    </row>
    <row r="89" spans="1:17" ht="15.75" customHeight="1">
      <c r="A89" s="352"/>
      <c r="B89" s="382" t="s">
        <v>35</v>
      </c>
      <c r="C89" s="440"/>
      <c r="D89" s="471"/>
      <c r="E89" s="471"/>
      <c r="F89" s="440"/>
      <c r="G89" s="445"/>
      <c r="H89" s="446"/>
      <c r="I89" s="446"/>
      <c r="J89" s="446"/>
      <c r="K89" s="447"/>
      <c r="L89" s="445"/>
      <c r="M89" s="446"/>
      <c r="N89" s="446"/>
      <c r="O89" s="446"/>
      <c r="P89" s="447"/>
      <c r="Q89" s="184"/>
    </row>
    <row r="90" spans="1:17" ht="15.75" customHeight="1">
      <c r="A90" s="352">
        <v>59</v>
      </c>
      <c r="B90" s="464" t="s">
        <v>72</v>
      </c>
      <c r="C90" s="440">
        <v>4864807</v>
      </c>
      <c r="D90" s="472" t="s">
        <v>13</v>
      </c>
      <c r="E90" s="428" t="s">
        <v>361</v>
      </c>
      <c r="F90" s="440">
        <v>100</v>
      </c>
      <c r="G90" s="445">
        <v>116195</v>
      </c>
      <c r="H90" s="446">
        <v>116051</v>
      </c>
      <c r="I90" s="446">
        <f>G90-H90</f>
        <v>144</v>
      </c>
      <c r="J90" s="446">
        <f>$F90*I90</f>
        <v>14400</v>
      </c>
      <c r="K90" s="447">
        <f>J90/1000000</f>
        <v>0.0144</v>
      </c>
      <c r="L90" s="445">
        <v>28822</v>
      </c>
      <c r="M90" s="446">
        <v>28250</v>
      </c>
      <c r="N90" s="446">
        <f>L90-M90</f>
        <v>572</v>
      </c>
      <c r="O90" s="446">
        <f>$F90*N90</f>
        <v>57200</v>
      </c>
      <c r="P90" s="447">
        <f>O90/1000000</f>
        <v>0.0572</v>
      </c>
      <c r="Q90" s="184"/>
    </row>
    <row r="91" spans="1:17" ht="15.75" customHeight="1">
      <c r="A91" s="352">
        <v>60</v>
      </c>
      <c r="B91" s="464" t="s">
        <v>256</v>
      </c>
      <c r="C91" s="440">
        <v>4865086</v>
      </c>
      <c r="D91" s="472" t="s">
        <v>13</v>
      </c>
      <c r="E91" s="428" t="s">
        <v>361</v>
      </c>
      <c r="F91" s="440">
        <v>100</v>
      </c>
      <c r="G91" s="445">
        <v>16649</v>
      </c>
      <c r="H91" s="446">
        <v>16600</v>
      </c>
      <c r="I91" s="446">
        <f>G91-H91</f>
        <v>49</v>
      </c>
      <c r="J91" s="446">
        <f>$F91*I91</f>
        <v>4900</v>
      </c>
      <c r="K91" s="447">
        <f>J91/1000000</f>
        <v>0.0049</v>
      </c>
      <c r="L91" s="445">
        <v>38470</v>
      </c>
      <c r="M91" s="446">
        <v>38160</v>
      </c>
      <c r="N91" s="446">
        <f>L91-M91</f>
        <v>310</v>
      </c>
      <c r="O91" s="446">
        <f>$F91*N91</f>
        <v>31000</v>
      </c>
      <c r="P91" s="447">
        <f>O91/1000000</f>
        <v>0.031</v>
      </c>
      <c r="Q91" s="184"/>
    </row>
    <row r="92" spans="1:17" ht="15.75" customHeight="1">
      <c r="A92" s="352">
        <v>61</v>
      </c>
      <c r="B92" s="464" t="s">
        <v>85</v>
      </c>
      <c r="C92" s="440">
        <v>4902571</v>
      </c>
      <c r="D92" s="472" t="s">
        <v>13</v>
      </c>
      <c r="E92" s="428" t="s">
        <v>361</v>
      </c>
      <c r="F92" s="440">
        <v>-300</v>
      </c>
      <c r="G92" s="445">
        <v>41</v>
      </c>
      <c r="H92" s="446">
        <v>41</v>
      </c>
      <c r="I92" s="446">
        <f>G92-H92</f>
        <v>0</v>
      </c>
      <c r="J92" s="446">
        <f>$F92*I92</f>
        <v>0</v>
      </c>
      <c r="K92" s="447">
        <f>J92/1000000</f>
        <v>0</v>
      </c>
      <c r="L92" s="445">
        <v>28</v>
      </c>
      <c r="M92" s="446">
        <v>28</v>
      </c>
      <c r="N92" s="446">
        <f>L92-M92</f>
        <v>0</v>
      </c>
      <c r="O92" s="446">
        <f>$F92*N92</f>
        <v>0</v>
      </c>
      <c r="P92" s="447">
        <f>O92/1000000</f>
        <v>0</v>
      </c>
      <c r="Q92" s="184"/>
    </row>
    <row r="93" spans="1:17" ht="15.75" customHeight="1">
      <c r="A93" s="352"/>
      <c r="B93" s="460" t="s">
        <v>81</v>
      </c>
      <c r="C93" s="439"/>
      <c r="D93" s="467"/>
      <c r="E93" s="467"/>
      <c r="F93" s="439"/>
      <c r="G93" s="445"/>
      <c r="H93" s="446"/>
      <c r="I93" s="446"/>
      <c r="J93" s="446"/>
      <c r="K93" s="447"/>
      <c r="L93" s="445"/>
      <c r="M93" s="446"/>
      <c r="N93" s="446"/>
      <c r="O93" s="446"/>
      <c r="P93" s="447"/>
      <c r="Q93" s="184"/>
    </row>
    <row r="94" spans="1:17" ht="16.5">
      <c r="A94" s="418">
        <v>62</v>
      </c>
      <c r="B94" s="540" t="s">
        <v>82</v>
      </c>
      <c r="C94" s="439">
        <v>4902577</v>
      </c>
      <c r="D94" s="467" t="s">
        <v>13</v>
      </c>
      <c r="E94" s="428" t="s">
        <v>361</v>
      </c>
      <c r="F94" s="439">
        <v>-400</v>
      </c>
      <c r="G94" s="445">
        <v>995564</v>
      </c>
      <c r="H94" s="446">
        <v>995550</v>
      </c>
      <c r="I94" s="446">
        <f>G94-H94</f>
        <v>14</v>
      </c>
      <c r="J94" s="446">
        <f>$F94*I94</f>
        <v>-5600</v>
      </c>
      <c r="K94" s="447">
        <f>J94/1000000</f>
        <v>-0.0056</v>
      </c>
      <c r="L94" s="445">
        <v>22</v>
      </c>
      <c r="M94" s="446">
        <v>12</v>
      </c>
      <c r="N94" s="446">
        <f>L94-M94</f>
        <v>10</v>
      </c>
      <c r="O94" s="446">
        <f>$F94*N94</f>
        <v>-4000</v>
      </c>
      <c r="P94" s="447">
        <f>O94/1000000</f>
        <v>-0.004</v>
      </c>
      <c r="Q94" s="732" t="s">
        <v>412</v>
      </c>
    </row>
    <row r="95" spans="1:17" ht="16.5">
      <c r="A95" s="418">
        <v>63</v>
      </c>
      <c r="B95" s="540" t="s">
        <v>83</v>
      </c>
      <c r="C95" s="439">
        <v>4902516</v>
      </c>
      <c r="D95" s="467" t="s">
        <v>13</v>
      </c>
      <c r="E95" s="428" t="s">
        <v>361</v>
      </c>
      <c r="F95" s="439">
        <v>100</v>
      </c>
      <c r="G95" s="445">
        <v>999289</v>
      </c>
      <c r="H95" s="446">
        <v>999289</v>
      </c>
      <c r="I95" s="446">
        <f>G95-H95</f>
        <v>0</v>
      </c>
      <c r="J95" s="446">
        <f>$F95*I95</f>
        <v>0</v>
      </c>
      <c r="K95" s="447">
        <f>J95/1000000</f>
        <v>0</v>
      </c>
      <c r="L95" s="445">
        <v>999393</v>
      </c>
      <c r="M95" s="446">
        <v>999393</v>
      </c>
      <c r="N95" s="446">
        <f>L95-M95</f>
        <v>0</v>
      </c>
      <c r="O95" s="446">
        <f>$F95*N95</f>
        <v>0</v>
      </c>
      <c r="P95" s="447">
        <f>O95/1000000</f>
        <v>0</v>
      </c>
      <c r="Q95" s="184"/>
    </row>
    <row r="96" spans="1:17" ht="16.5">
      <c r="A96" s="411"/>
      <c r="B96" s="382" t="s">
        <v>409</v>
      </c>
      <c r="C96" s="439"/>
      <c r="D96" s="467"/>
      <c r="E96" s="428"/>
      <c r="F96" s="439"/>
      <c r="G96" s="445"/>
      <c r="H96" s="446"/>
      <c r="I96" s="446"/>
      <c r="J96" s="446"/>
      <c r="K96" s="447"/>
      <c r="L96" s="445"/>
      <c r="M96" s="446"/>
      <c r="N96" s="446"/>
      <c r="O96" s="446"/>
      <c r="P96" s="447"/>
      <c r="Q96" s="184"/>
    </row>
    <row r="97" spans="1:17" ht="18">
      <c r="A97" s="411">
        <v>64</v>
      </c>
      <c r="B97" s="464" t="s">
        <v>408</v>
      </c>
      <c r="C97" s="395">
        <v>5128444</v>
      </c>
      <c r="D97" s="155" t="s">
        <v>13</v>
      </c>
      <c r="E97" s="119" t="s">
        <v>361</v>
      </c>
      <c r="F97" s="592">
        <v>800</v>
      </c>
      <c r="G97" s="445">
        <v>1800</v>
      </c>
      <c r="H97" s="446">
        <v>1423</v>
      </c>
      <c r="I97" s="414">
        <f>G97-H97</f>
        <v>377</v>
      </c>
      <c r="J97" s="414">
        <f>$F97*I97</f>
        <v>301600</v>
      </c>
      <c r="K97" s="414">
        <f>J97/1000000</f>
        <v>0.3016</v>
      </c>
      <c r="L97" s="445">
        <v>317</v>
      </c>
      <c r="M97" s="446">
        <v>301</v>
      </c>
      <c r="N97" s="414">
        <f>L97-M97</f>
        <v>16</v>
      </c>
      <c r="O97" s="414">
        <f>$F97*N97</f>
        <v>12800</v>
      </c>
      <c r="P97" s="414">
        <f>O97/1000000</f>
        <v>0.0128</v>
      </c>
      <c r="Q97" s="184"/>
    </row>
    <row r="98" spans="1:17" ht="16.5">
      <c r="A98" s="460"/>
      <c r="B98" s="460" t="s">
        <v>42</v>
      </c>
      <c r="C98" s="439"/>
      <c r="D98" s="467"/>
      <c r="E98" s="428"/>
      <c r="F98" s="439"/>
      <c r="G98" s="448"/>
      <c r="H98" s="449"/>
      <c r="I98" s="449"/>
      <c r="J98" s="449"/>
      <c r="K98" s="456"/>
      <c r="L98" s="448"/>
      <c r="M98" s="449"/>
      <c r="N98" s="449"/>
      <c r="O98" s="449"/>
      <c r="P98" s="456"/>
      <c r="Q98" s="184"/>
    </row>
    <row r="99" spans="1:17" ht="15.75" customHeight="1" thickBot="1">
      <c r="A99" s="425"/>
      <c r="B99" s="720"/>
      <c r="C99" s="422"/>
      <c r="D99" s="721"/>
      <c r="E99" s="429"/>
      <c r="F99" s="422"/>
      <c r="G99" s="450"/>
      <c r="H99" s="451"/>
      <c r="I99" s="451"/>
      <c r="J99" s="451"/>
      <c r="K99" s="452"/>
      <c r="L99" s="450"/>
      <c r="M99" s="451"/>
      <c r="N99" s="451"/>
      <c r="O99" s="451"/>
      <c r="P99" s="452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255</v>
      </c>
      <c r="G102" s="19"/>
      <c r="H102" s="19"/>
      <c r="I102" s="19"/>
      <c r="J102" s="19"/>
      <c r="K102" s="613">
        <f>SUM(K8:K99)</f>
        <v>-1.9804999999999988</v>
      </c>
      <c r="L102" s="19"/>
      <c r="M102" s="19"/>
      <c r="N102" s="19"/>
      <c r="O102" s="19"/>
      <c r="P102" s="186">
        <f>SUM(P8:P99)</f>
        <v>2.6271499999999994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8" t="s">
        <v>254</v>
      </c>
      <c r="G109" s="21"/>
      <c r="H109" s="21"/>
      <c r="I109" s="100" t="s">
        <v>8</v>
      </c>
      <c r="J109" s="21"/>
      <c r="K109" s="21"/>
      <c r="L109" s="21"/>
      <c r="M109" s="21"/>
      <c r="N109" s="100" t="s">
        <v>7</v>
      </c>
      <c r="O109" s="21"/>
      <c r="P109" s="21"/>
      <c r="Q109" s="221" t="str">
        <f>Q1</f>
        <v>SEPTEMBER-2012</v>
      </c>
    </row>
    <row r="110" spans="1:17" ht="39.75" thickBot="1" thickTop="1">
      <c r="A110" s="101" t="s">
        <v>9</v>
      </c>
      <c r="B110" s="40" t="s">
        <v>10</v>
      </c>
      <c r="C110" s="41" t="s">
        <v>1</v>
      </c>
      <c r="D110" s="41" t="s">
        <v>2</v>
      </c>
      <c r="E110" s="41" t="s">
        <v>3</v>
      </c>
      <c r="F110" s="41" t="s">
        <v>11</v>
      </c>
      <c r="G110" s="43" t="str">
        <f>G5</f>
        <v>FINAL READING 01/10/12</v>
      </c>
      <c r="H110" s="41" t="str">
        <f>H5</f>
        <v>INTIAL READING 01/09/12</v>
      </c>
      <c r="I110" s="41" t="s">
        <v>4</v>
      </c>
      <c r="J110" s="41" t="s">
        <v>5</v>
      </c>
      <c r="K110" s="42" t="s">
        <v>6</v>
      </c>
      <c r="L110" s="43" t="str">
        <f>G5</f>
        <v>FINAL READING 01/10/12</v>
      </c>
      <c r="M110" s="41" t="str">
        <f>H5</f>
        <v>INTIAL READING 01/09/12</v>
      </c>
      <c r="N110" s="41" t="s">
        <v>4</v>
      </c>
      <c r="O110" s="41" t="s">
        <v>5</v>
      </c>
      <c r="P110" s="42" t="s">
        <v>6</v>
      </c>
      <c r="Q110" s="42" t="s">
        <v>324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1"/>
      <c r="B112" s="442" t="s">
        <v>29</v>
      </c>
      <c r="C112" s="419"/>
      <c r="D112" s="405"/>
      <c r="E112" s="405"/>
      <c r="F112" s="405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18">
        <v>1</v>
      </c>
      <c r="B113" s="459" t="s">
        <v>84</v>
      </c>
      <c r="C113" s="439">
        <v>4865092</v>
      </c>
      <c r="D113" s="428" t="s">
        <v>13</v>
      </c>
      <c r="E113" s="428" t="s">
        <v>361</v>
      </c>
      <c r="F113" s="439">
        <v>-100</v>
      </c>
      <c r="G113" s="445">
        <v>8417</v>
      </c>
      <c r="H113" s="446">
        <v>8108</v>
      </c>
      <c r="I113" s="446">
        <f>G113-H113</f>
        <v>309</v>
      </c>
      <c r="J113" s="446">
        <f aca="true" t="shared" si="18" ref="J113:J123">$F113*I113</f>
        <v>-30900</v>
      </c>
      <c r="K113" s="447">
        <f aca="true" t="shared" si="19" ref="K113:K123">J113/1000000</f>
        <v>-0.0309</v>
      </c>
      <c r="L113" s="445">
        <v>11969</v>
      </c>
      <c r="M113" s="446">
        <v>11829</v>
      </c>
      <c r="N113" s="446">
        <f>L113-M113</f>
        <v>140</v>
      </c>
      <c r="O113" s="446">
        <f aca="true" t="shared" si="20" ref="O113:O123">$F113*N113</f>
        <v>-14000</v>
      </c>
      <c r="P113" s="447">
        <f aca="true" t="shared" si="21" ref="P113:P123">O113/1000000</f>
        <v>-0.014</v>
      </c>
      <c r="Q113" s="184"/>
    </row>
    <row r="114" spans="1:17" ht="16.5">
      <c r="A114" s="418"/>
      <c r="B114" s="460" t="s">
        <v>42</v>
      </c>
      <c r="C114" s="439"/>
      <c r="D114" s="468"/>
      <c r="E114" s="468"/>
      <c r="F114" s="439"/>
      <c r="G114" s="445"/>
      <c r="H114" s="446"/>
      <c r="I114" s="446"/>
      <c r="J114" s="446"/>
      <c r="K114" s="447"/>
      <c r="L114" s="445"/>
      <c r="M114" s="446"/>
      <c r="N114" s="446"/>
      <c r="O114" s="446"/>
      <c r="P114" s="447"/>
      <c r="Q114" s="184"/>
    </row>
    <row r="115" spans="1:17" ht="16.5">
      <c r="A115" s="418">
        <v>2</v>
      </c>
      <c r="B115" s="459" t="s">
        <v>43</v>
      </c>
      <c r="C115" s="439">
        <v>4864955</v>
      </c>
      <c r="D115" s="467" t="s">
        <v>13</v>
      </c>
      <c r="E115" s="428" t="s">
        <v>361</v>
      </c>
      <c r="F115" s="439">
        <v>-1000</v>
      </c>
      <c r="G115" s="445">
        <v>6598</v>
      </c>
      <c r="H115" s="446">
        <v>6502</v>
      </c>
      <c r="I115" s="446">
        <f>G115-H115</f>
        <v>96</v>
      </c>
      <c r="J115" s="446">
        <f t="shared" si="18"/>
        <v>-96000</v>
      </c>
      <c r="K115" s="447">
        <f t="shared" si="19"/>
        <v>-0.096</v>
      </c>
      <c r="L115" s="445">
        <v>6850</v>
      </c>
      <c r="M115" s="446">
        <v>6849</v>
      </c>
      <c r="N115" s="446">
        <f>L115-M115</f>
        <v>1</v>
      </c>
      <c r="O115" s="446">
        <f t="shared" si="20"/>
        <v>-1000</v>
      </c>
      <c r="P115" s="447">
        <f t="shared" si="21"/>
        <v>-0.001</v>
      </c>
      <c r="Q115" s="184"/>
    </row>
    <row r="116" spans="1:17" ht="16.5">
      <c r="A116" s="418"/>
      <c r="B116" s="460" t="s">
        <v>19</v>
      </c>
      <c r="C116" s="439"/>
      <c r="D116" s="467"/>
      <c r="E116" s="428"/>
      <c r="F116" s="439"/>
      <c r="G116" s="445"/>
      <c r="H116" s="446"/>
      <c r="I116" s="446"/>
      <c r="J116" s="446"/>
      <c r="K116" s="447"/>
      <c r="L116" s="445"/>
      <c r="M116" s="446"/>
      <c r="N116" s="446"/>
      <c r="O116" s="446"/>
      <c r="P116" s="447"/>
      <c r="Q116" s="184"/>
    </row>
    <row r="117" spans="1:17" ht="16.5">
      <c r="A117" s="418">
        <v>3</v>
      </c>
      <c r="B117" s="459" t="s">
        <v>20</v>
      </c>
      <c r="C117" s="439">
        <v>4864808</v>
      </c>
      <c r="D117" s="467" t="s">
        <v>13</v>
      </c>
      <c r="E117" s="428" t="s">
        <v>361</v>
      </c>
      <c r="F117" s="439">
        <v>-200</v>
      </c>
      <c r="G117" s="445">
        <v>3502</v>
      </c>
      <c r="H117" s="446">
        <v>3502</v>
      </c>
      <c r="I117" s="449">
        <f>G117-H117</f>
        <v>0</v>
      </c>
      <c r="J117" s="449">
        <f t="shared" si="18"/>
        <v>0</v>
      </c>
      <c r="K117" s="456">
        <f t="shared" si="19"/>
        <v>0</v>
      </c>
      <c r="L117" s="445">
        <v>1605</v>
      </c>
      <c r="M117" s="446">
        <v>1605</v>
      </c>
      <c r="N117" s="446">
        <f>L117-M117</f>
        <v>0</v>
      </c>
      <c r="O117" s="446">
        <f t="shared" si="20"/>
        <v>0</v>
      </c>
      <c r="P117" s="447">
        <f t="shared" si="21"/>
        <v>0</v>
      </c>
      <c r="Q117" s="579"/>
    </row>
    <row r="118" spans="1:17" ht="16.5">
      <c r="A118" s="418">
        <v>4</v>
      </c>
      <c r="B118" s="459" t="s">
        <v>21</v>
      </c>
      <c r="C118" s="439">
        <v>4864841</v>
      </c>
      <c r="D118" s="467" t="s">
        <v>13</v>
      </c>
      <c r="E118" s="428" t="s">
        <v>361</v>
      </c>
      <c r="F118" s="439">
        <v>-1000</v>
      </c>
      <c r="G118" s="445">
        <v>13350</v>
      </c>
      <c r="H118" s="446">
        <v>13349</v>
      </c>
      <c r="I118" s="446">
        <f>G118-H118</f>
        <v>1</v>
      </c>
      <c r="J118" s="446">
        <f t="shared" si="18"/>
        <v>-1000</v>
      </c>
      <c r="K118" s="447">
        <f t="shared" si="19"/>
        <v>-0.001</v>
      </c>
      <c r="L118" s="445">
        <v>27432</v>
      </c>
      <c r="M118" s="446">
        <v>27075</v>
      </c>
      <c r="N118" s="446">
        <f>L118-M118</f>
        <v>357</v>
      </c>
      <c r="O118" s="446">
        <f t="shared" si="20"/>
        <v>-357000</v>
      </c>
      <c r="P118" s="447">
        <f t="shared" si="21"/>
        <v>-0.357</v>
      </c>
      <c r="Q118" s="184"/>
    </row>
    <row r="119" spans="1:17" ht="16.5">
      <c r="A119" s="418"/>
      <c r="B119" s="459"/>
      <c r="C119" s="439"/>
      <c r="D119" s="467"/>
      <c r="E119" s="428"/>
      <c r="F119" s="439"/>
      <c r="G119" s="457"/>
      <c r="H119" s="289"/>
      <c r="I119" s="446"/>
      <c r="J119" s="446"/>
      <c r="K119" s="447"/>
      <c r="L119" s="457"/>
      <c r="M119" s="449"/>
      <c r="N119" s="446"/>
      <c r="O119" s="446"/>
      <c r="P119" s="447"/>
      <c r="Q119" s="184"/>
    </row>
    <row r="120" spans="1:17" ht="16.5">
      <c r="A120" s="443"/>
      <c r="B120" s="465" t="s">
        <v>50</v>
      </c>
      <c r="C120" s="413"/>
      <c r="D120" s="473"/>
      <c r="E120" s="473"/>
      <c r="F120" s="444"/>
      <c r="G120" s="457"/>
      <c r="H120" s="289"/>
      <c r="I120" s="446"/>
      <c r="J120" s="446"/>
      <c r="K120" s="447"/>
      <c r="L120" s="457"/>
      <c r="M120" s="289"/>
      <c r="N120" s="446"/>
      <c r="O120" s="446"/>
      <c r="P120" s="447"/>
      <c r="Q120" s="184"/>
    </row>
    <row r="121" spans="1:17" ht="16.5">
      <c r="A121" s="418">
        <v>5</v>
      </c>
      <c r="B121" s="463" t="s">
        <v>51</v>
      </c>
      <c r="C121" s="439">
        <v>4864792</v>
      </c>
      <c r="D121" s="468" t="s">
        <v>13</v>
      </c>
      <c r="E121" s="428" t="s">
        <v>361</v>
      </c>
      <c r="F121" s="439">
        <v>-100</v>
      </c>
      <c r="G121" s="445">
        <v>37972</v>
      </c>
      <c r="H121" s="446">
        <v>38113</v>
      </c>
      <c r="I121" s="446">
        <f>G121-H121</f>
        <v>-141</v>
      </c>
      <c r="J121" s="446">
        <f t="shared" si="18"/>
        <v>14100</v>
      </c>
      <c r="K121" s="447">
        <f t="shared" si="19"/>
        <v>0.0141</v>
      </c>
      <c r="L121" s="445">
        <v>146953</v>
      </c>
      <c r="M121" s="446">
        <v>146943</v>
      </c>
      <c r="N121" s="446">
        <f>L121-M121</f>
        <v>10</v>
      </c>
      <c r="O121" s="446">
        <f t="shared" si="20"/>
        <v>-1000</v>
      </c>
      <c r="P121" s="447">
        <f t="shared" si="21"/>
        <v>-0.001</v>
      </c>
      <c r="Q121" s="184"/>
    </row>
    <row r="122" spans="1:17" ht="16.5">
      <c r="A122" s="418"/>
      <c r="B122" s="461" t="s">
        <v>52</v>
      </c>
      <c r="C122" s="439"/>
      <c r="D122" s="467"/>
      <c r="E122" s="428"/>
      <c r="F122" s="439"/>
      <c r="G122" s="445"/>
      <c r="H122" s="446"/>
      <c r="I122" s="446"/>
      <c r="J122" s="446"/>
      <c r="K122" s="447"/>
      <c r="L122" s="445"/>
      <c r="M122" s="446"/>
      <c r="N122" s="446"/>
      <c r="O122" s="446"/>
      <c r="P122" s="447"/>
      <c r="Q122" s="184"/>
    </row>
    <row r="123" spans="1:17" ht="16.5">
      <c r="A123" s="418">
        <v>6</v>
      </c>
      <c r="B123" s="541" t="s">
        <v>364</v>
      </c>
      <c r="C123" s="439">
        <v>4865170</v>
      </c>
      <c r="D123" s="468" t="s">
        <v>13</v>
      </c>
      <c r="E123" s="428" t="s">
        <v>361</v>
      </c>
      <c r="F123" s="439">
        <v>-1000</v>
      </c>
      <c r="G123" s="445">
        <v>0</v>
      </c>
      <c r="H123" s="446">
        <v>0</v>
      </c>
      <c r="I123" s="446">
        <f>G123-H123</f>
        <v>0</v>
      </c>
      <c r="J123" s="446">
        <f t="shared" si="18"/>
        <v>0</v>
      </c>
      <c r="K123" s="447">
        <f t="shared" si="19"/>
        <v>0</v>
      </c>
      <c r="L123" s="445">
        <v>999972</v>
      </c>
      <c r="M123" s="446">
        <v>999972</v>
      </c>
      <c r="N123" s="446">
        <f>L123-M123</f>
        <v>0</v>
      </c>
      <c r="O123" s="446">
        <f t="shared" si="20"/>
        <v>0</v>
      </c>
      <c r="P123" s="447">
        <f t="shared" si="21"/>
        <v>0</v>
      </c>
      <c r="Q123" s="184"/>
    </row>
    <row r="124" spans="1:17" ht="16.5">
      <c r="A124" s="418"/>
      <c r="B124" s="460" t="s">
        <v>38</v>
      </c>
      <c r="C124" s="439"/>
      <c r="D124" s="468"/>
      <c r="E124" s="428"/>
      <c r="F124" s="439"/>
      <c r="G124" s="445"/>
      <c r="H124" s="446"/>
      <c r="I124" s="446"/>
      <c r="J124" s="446"/>
      <c r="K124" s="447"/>
      <c r="L124" s="445"/>
      <c r="M124" s="446"/>
      <c r="N124" s="446"/>
      <c r="O124" s="446"/>
      <c r="P124" s="447"/>
      <c r="Q124" s="184"/>
    </row>
    <row r="125" spans="1:17" ht="16.5">
      <c r="A125" s="418">
        <v>7</v>
      </c>
      <c r="B125" s="459" t="s">
        <v>377</v>
      </c>
      <c r="C125" s="439">
        <v>4864961</v>
      </c>
      <c r="D125" s="467" t="s">
        <v>13</v>
      </c>
      <c r="E125" s="428" t="s">
        <v>361</v>
      </c>
      <c r="F125" s="439">
        <v>-1000</v>
      </c>
      <c r="G125" s="445">
        <v>971981</v>
      </c>
      <c r="H125" s="446">
        <v>972910</v>
      </c>
      <c r="I125" s="446">
        <f>G125-H125</f>
        <v>-929</v>
      </c>
      <c r="J125" s="446">
        <f>$F125*I125</f>
        <v>929000</v>
      </c>
      <c r="K125" s="447">
        <f>J125/1000000</f>
        <v>0.929</v>
      </c>
      <c r="L125" s="445">
        <v>992481</v>
      </c>
      <c r="M125" s="446">
        <v>992482</v>
      </c>
      <c r="N125" s="446">
        <f>L125-M125</f>
        <v>-1</v>
      </c>
      <c r="O125" s="446">
        <f>$F125*N125</f>
        <v>1000</v>
      </c>
      <c r="P125" s="447">
        <f>O125/1000000</f>
        <v>0.001</v>
      </c>
      <c r="Q125" s="184"/>
    </row>
    <row r="126" spans="1:17" ht="16.5">
      <c r="A126" s="418"/>
      <c r="B126" s="461" t="s">
        <v>402</v>
      </c>
      <c r="C126" s="439"/>
      <c r="D126" s="467"/>
      <c r="E126" s="428"/>
      <c r="F126" s="439"/>
      <c r="G126" s="445"/>
      <c r="H126" s="446"/>
      <c r="I126" s="446"/>
      <c r="J126" s="446"/>
      <c r="K126" s="447"/>
      <c r="L126" s="445"/>
      <c r="M126" s="446"/>
      <c r="N126" s="446"/>
      <c r="O126" s="446"/>
      <c r="P126" s="447"/>
      <c r="Q126" s="184"/>
    </row>
    <row r="127" spans="1:17" ht="18">
      <c r="A127" s="418">
        <v>8</v>
      </c>
      <c r="B127" s="718" t="s">
        <v>407</v>
      </c>
      <c r="C127" s="395">
        <v>5128407</v>
      </c>
      <c r="D127" s="155" t="s">
        <v>13</v>
      </c>
      <c r="E127" s="119" t="s">
        <v>361</v>
      </c>
      <c r="F127" s="592">
        <v>2000</v>
      </c>
      <c r="G127" s="445">
        <v>999534</v>
      </c>
      <c r="H127" s="446">
        <v>999534</v>
      </c>
      <c r="I127" s="414">
        <f>G127-H127</f>
        <v>0</v>
      </c>
      <c r="J127" s="414">
        <f>$F127*I127</f>
        <v>0</v>
      </c>
      <c r="K127" s="414">
        <f>J127/1000000</f>
        <v>0</v>
      </c>
      <c r="L127" s="445">
        <v>999980</v>
      </c>
      <c r="M127" s="446">
        <v>999980</v>
      </c>
      <c r="N127" s="414">
        <f>L127-M127</f>
        <v>0</v>
      </c>
      <c r="O127" s="414">
        <f>$F127*N127</f>
        <v>0</v>
      </c>
      <c r="P127" s="414">
        <f>O127/1000000</f>
        <v>0</v>
      </c>
      <c r="Q127" s="587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325</v>
      </c>
      <c r="K130" s="188">
        <f>SUM(K113:K128)</f>
        <v>0.8152</v>
      </c>
      <c r="P130" s="188">
        <f>SUM(P113:P128)</f>
        <v>-0.372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257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320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K102</f>
        <v>-1.9804999999999988</v>
      </c>
      <c r="L138" s="21"/>
      <c r="M138" s="21"/>
      <c r="N138" s="21"/>
      <c r="O138" s="21"/>
      <c r="P138" s="172">
        <f>P102</f>
        <v>2.6271499999999994</v>
      </c>
      <c r="Q138" s="61"/>
    </row>
    <row r="139" spans="1:17" ht="28.5" customHeight="1">
      <c r="A139" s="180" t="s">
        <v>321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0.8152</v>
      </c>
      <c r="L139" s="21"/>
      <c r="M139" s="21"/>
      <c r="N139" s="21"/>
      <c r="O139" s="21"/>
      <c r="P139" s="172">
        <f>P130</f>
        <v>-0.372</v>
      </c>
      <c r="Q139" s="61"/>
    </row>
    <row r="140" spans="1:17" ht="28.5" customHeight="1">
      <c r="A140" s="180" t="s">
        <v>258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0.747425</v>
      </c>
      <c r="L140" s="21"/>
      <c r="M140" s="21"/>
      <c r="N140" s="21"/>
      <c r="O140" s="21"/>
      <c r="P140" s="172">
        <f>'ROHTAK ROAD'!P46</f>
        <v>-0.11350000000000002</v>
      </c>
      <c r="Q140" s="61"/>
    </row>
    <row r="141" spans="1:17" ht="27.75" customHeight="1" thickBot="1">
      <c r="A141" s="182" t="s">
        <v>259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19">
        <f>SUM(K138:K140)</f>
        <v>-0.4178749999999989</v>
      </c>
      <c r="L141" s="62"/>
      <c r="M141" s="62"/>
      <c r="N141" s="62"/>
      <c r="O141" s="62"/>
      <c r="P141" s="619">
        <f>SUM(P138:P140)</f>
        <v>2.1416499999999994</v>
      </c>
      <c r="Q141" s="190"/>
    </row>
    <row r="145" ht="13.5" thickBot="1">
      <c r="A145" s="290"/>
    </row>
    <row r="146" spans="1:17" ht="12.75">
      <c r="A146" s="275"/>
      <c r="B146" s="276"/>
      <c r="C146" s="276"/>
      <c r="D146" s="276"/>
      <c r="E146" s="276"/>
      <c r="F146" s="276"/>
      <c r="G146" s="276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3" t="s">
        <v>342</v>
      </c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7"/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8"/>
      <c r="B149" s="279"/>
      <c r="C149" s="279"/>
      <c r="D149" s="279"/>
      <c r="E149" s="279"/>
      <c r="F149" s="279"/>
      <c r="G149" s="279"/>
      <c r="H149" s="21"/>
      <c r="I149" s="21"/>
      <c r="J149" s="21"/>
      <c r="K149" s="318" t="s">
        <v>354</v>
      </c>
      <c r="L149" s="21"/>
      <c r="M149" s="21"/>
      <c r="N149" s="21"/>
      <c r="O149" s="21"/>
      <c r="P149" s="318" t="s">
        <v>355</v>
      </c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4" t="s">
        <v>345</v>
      </c>
      <c r="B152" s="268"/>
      <c r="C152" s="268"/>
      <c r="D152" s="269"/>
      <c r="E152" s="269"/>
      <c r="F152" s="270"/>
      <c r="G152" s="269"/>
      <c r="H152" s="21"/>
      <c r="I152" s="21"/>
      <c r="J152" s="21"/>
      <c r="K152" s="288">
        <f>K141</f>
        <v>-0.4178749999999989</v>
      </c>
      <c r="L152" s="269" t="s">
        <v>343</v>
      </c>
      <c r="M152" s="21"/>
      <c r="N152" s="21"/>
      <c r="O152" s="21"/>
      <c r="P152" s="288">
        <f>P141</f>
        <v>2.1416499999999994</v>
      </c>
      <c r="Q152" s="291" t="s">
        <v>343</v>
      </c>
    </row>
    <row r="153" spans="1:17" ht="15">
      <c r="A153" s="285"/>
      <c r="B153" s="271"/>
      <c r="C153" s="271"/>
      <c r="D153" s="267"/>
      <c r="E153" s="267"/>
      <c r="F153" s="272"/>
      <c r="G153" s="267"/>
      <c r="H153" s="21"/>
      <c r="I153" s="21"/>
      <c r="J153" s="21"/>
      <c r="K153" s="289"/>
      <c r="L153" s="267"/>
      <c r="M153" s="21"/>
      <c r="N153" s="21"/>
      <c r="O153" s="21"/>
      <c r="P153" s="289"/>
      <c r="Q153" s="292"/>
    </row>
    <row r="154" spans="1:17" ht="22.5" customHeight="1">
      <c r="A154" s="286" t="s">
        <v>344</v>
      </c>
      <c r="B154" s="273"/>
      <c r="C154" s="53"/>
      <c r="D154" s="267"/>
      <c r="E154" s="267"/>
      <c r="F154" s="274"/>
      <c r="G154" s="269"/>
      <c r="H154" s="21"/>
      <c r="I154" s="21"/>
      <c r="J154" s="21"/>
      <c r="K154" s="288">
        <f>'STEPPED UP GENCO'!K44</f>
        <v>0.024039133100000006</v>
      </c>
      <c r="L154" s="269" t="s">
        <v>343</v>
      </c>
      <c r="M154" s="21"/>
      <c r="N154" s="21"/>
      <c r="O154" s="21"/>
      <c r="P154" s="288">
        <f>'STEPPED UP GENCO'!P44</f>
        <v>-0.15592951199999983</v>
      </c>
      <c r="Q154" s="291" t="s">
        <v>343</v>
      </c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81"/>
      <c r="B158" s="21"/>
      <c r="C158" s="21"/>
      <c r="D158" s="21"/>
      <c r="E158" s="21"/>
      <c r="F158" s="21"/>
      <c r="G158" s="21"/>
      <c r="H158" s="268"/>
      <c r="I158" s="268"/>
      <c r="J158" s="287" t="s">
        <v>346</v>
      </c>
      <c r="K158" s="474">
        <f>SUM(K152:K157)</f>
        <v>-0.3938358668999989</v>
      </c>
      <c r="L158" s="268" t="s">
        <v>343</v>
      </c>
      <c r="M158" s="163"/>
      <c r="N158" s="21"/>
      <c r="O158" s="21"/>
      <c r="P158" s="474">
        <f>SUM(P152:P157)</f>
        <v>1.9857204879999997</v>
      </c>
      <c r="Q158" s="475" t="s">
        <v>343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35">
      <selection activeCell="M155" sqref="M15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421875" style="0" customWidth="1"/>
  </cols>
  <sheetData>
    <row r="1" ht="26.25">
      <c r="A1" s="1" t="s">
        <v>251</v>
      </c>
    </row>
    <row r="2" spans="1:18" ht="15">
      <c r="A2" s="2" t="s">
        <v>252</v>
      </c>
      <c r="K2" s="58"/>
      <c r="Q2" s="310" t="str">
        <f>NDPL!$Q$1</f>
        <v>SEPTEMBER-2012</v>
      </c>
      <c r="R2" s="310"/>
    </row>
    <row r="3" ht="23.25">
      <c r="A3" s="3" t="s">
        <v>88</v>
      </c>
    </row>
    <row r="4" spans="1:16" ht="18.75" thickBot="1">
      <c r="A4" s="110" t="s">
        <v>260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01/10/12</v>
      </c>
      <c r="H5" s="41" t="str">
        <f>NDPL!H5</f>
        <v>INTIAL READING 01/09/12</v>
      </c>
      <c r="I5" s="41" t="s">
        <v>4</v>
      </c>
      <c r="J5" s="41" t="s">
        <v>5</v>
      </c>
      <c r="K5" s="41" t="s">
        <v>6</v>
      </c>
      <c r="L5" s="43" t="str">
        <f>NDPL!G5</f>
        <v>FINAL READING 01/10/12</v>
      </c>
      <c r="M5" s="41" t="str">
        <f>NDPL!H5</f>
        <v>INTIAL READING 01/09/12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4"/>
      <c r="B7" s="485" t="s">
        <v>145</v>
      </c>
      <c r="C7" s="470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6">
        <v>1</v>
      </c>
      <c r="B8" s="487" t="s">
        <v>89</v>
      </c>
      <c r="C8" s="492">
        <v>4865098</v>
      </c>
      <c r="D8" s="48" t="s">
        <v>13</v>
      </c>
      <c r="E8" s="49" t="s">
        <v>361</v>
      </c>
      <c r="F8" s="501">
        <v>100</v>
      </c>
      <c r="G8" s="445">
        <v>999998</v>
      </c>
      <c r="H8" s="446">
        <v>999998</v>
      </c>
      <c r="I8" s="521">
        <f>G8-H8</f>
        <v>0</v>
      </c>
      <c r="J8" s="521">
        <f>$F8*I8</f>
        <v>0</v>
      </c>
      <c r="K8" s="521">
        <f aca="true" t="shared" si="0" ref="K8:K49">J8/1000000</f>
        <v>0</v>
      </c>
      <c r="L8" s="445">
        <v>37956</v>
      </c>
      <c r="M8" s="446">
        <v>37954</v>
      </c>
      <c r="N8" s="521">
        <f>L8-M8</f>
        <v>2</v>
      </c>
      <c r="O8" s="521">
        <f>$F8*N8</f>
        <v>200</v>
      </c>
      <c r="P8" s="521">
        <f aca="true" t="shared" si="1" ref="P8:P49">O8/1000000</f>
        <v>0.0002</v>
      </c>
      <c r="Q8" s="184"/>
    </row>
    <row r="9" spans="1:17" ht="15.75" customHeight="1">
      <c r="A9" s="486">
        <v>2</v>
      </c>
      <c r="B9" s="487" t="s">
        <v>90</v>
      </c>
      <c r="C9" s="492">
        <v>4865161</v>
      </c>
      <c r="D9" s="48" t="s">
        <v>13</v>
      </c>
      <c r="E9" s="49" t="s">
        <v>361</v>
      </c>
      <c r="F9" s="501">
        <v>100</v>
      </c>
      <c r="G9" s="445">
        <v>988335</v>
      </c>
      <c r="H9" s="446">
        <v>988335</v>
      </c>
      <c r="I9" s="521">
        <f aca="true" t="shared" si="2" ref="I9:I14">G9-H9</f>
        <v>0</v>
      </c>
      <c r="J9" s="521">
        <f aca="true" t="shared" si="3" ref="J9:J49">$F9*I9</f>
        <v>0</v>
      </c>
      <c r="K9" s="521">
        <f t="shared" si="0"/>
        <v>0</v>
      </c>
      <c r="L9" s="445">
        <v>59375</v>
      </c>
      <c r="M9" s="446">
        <v>60673</v>
      </c>
      <c r="N9" s="521">
        <f aca="true" t="shared" si="4" ref="N9:N14">L9-M9</f>
        <v>-1298</v>
      </c>
      <c r="O9" s="521">
        <f aca="true" t="shared" si="5" ref="O9:O49">$F9*N9</f>
        <v>-129800</v>
      </c>
      <c r="P9" s="521">
        <f t="shared" si="1"/>
        <v>-0.1298</v>
      </c>
      <c r="Q9" s="184"/>
    </row>
    <row r="10" spans="1:17" ht="15.75" customHeight="1">
      <c r="A10" s="486">
        <v>3</v>
      </c>
      <c r="B10" s="487" t="s">
        <v>91</v>
      </c>
      <c r="C10" s="492">
        <v>4865099</v>
      </c>
      <c r="D10" s="48" t="s">
        <v>13</v>
      </c>
      <c r="E10" s="49" t="s">
        <v>361</v>
      </c>
      <c r="F10" s="501">
        <v>100</v>
      </c>
      <c r="G10" s="445">
        <v>17396</v>
      </c>
      <c r="H10" s="446">
        <v>17347</v>
      </c>
      <c r="I10" s="521">
        <f t="shared" si="2"/>
        <v>49</v>
      </c>
      <c r="J10" s="521">
        <f t="shared" si="3"/>
        <v>4900</v>
      </c>
      <c r="K10" s="521">
        <f t="shared" si="0"/>
        <v>0.0049</v>
      </c>
      <c r="L10" s="445">
        <v>9883</v>
      </c>
      <c r="M10" s="446">
        <v>9761</v>
      </c>
      <c r="N10" s="521">
        <f t="shared" si="4"/>
        <v>122</v>
      </c>
      <c r="O10" s="521">
        <f t="shared" si="5"/>
        <v>12200</v>
      </c>
      <c r="P10" s="521">
        <f t="shared" si="1"/>
        <v>0.0122</v>
      </c>
      <c r="Q10" s="184"/>
    </row>
    <row r="11" spans="1:17" ht="15.75" customHeight="1">
      <c r="A11" s="486">
        <v>4</v>
      </c>
      <c r="B11" s="487" t="s">
        <v>92</v>
      </c>
      <c r="C11" s="492">
        <v>4865162</v>
      </c>
      <c r="D11" s="48" t="s">
        <v>13</v>
      </c>
      <c r="E11" s="49" t="s">
        <v>361</v>
      </c>
      <c r="F11" s="501">
        <v>100</v>
      </c>
      <c r="G11" s="445">
        <v>22948</v>
      </c>
      <c r="H11" s="446">
        <v>22963</v>
      </c>
      <c r="I11" s="521">
        <f t="shared" si="2"/>
        <v>-15</v>
      </c>
      <c r="J11" s="521">
        <f t="shared" si="3"/>
        <v>-1500</v>
      </c>
      <c r="K11" s="521">
        <f t="shared" si="0"/>
        <v>-0.0015</v>
      </c>
      <c r="L11" s="445">
        <v>15350</v>
      </c>
      <c r="M11" s="446">
        <v>16938</v>
      </c>
      <c r="N11" s="521">
        <f t="shared" si="4"/>
        <v>-1588</v>
      </c>
      <c r="O11" s="521">
        <f t="shared" si="5"/>
        <v>-158800</v>
      </c>
      <c r="P11" s="521">
        <f t="shared" si="1"/>
        <v>-0.1588</v>
      </c>
      <c r="Q11" s="184"/>
    </row>
    <row r="12" spans="1:17" ht="15.75" customHeight="1">
      <c r="A12" s="486">
        <v>5</v>
      </c>
      <c r="B12" s="487" t="s">
        <v>93</v>
      </c>
      <c r="C12" s="492">
        <v>4865100</v>
      </c>
      <c r="D12" s="48" t="s">
        <v>13</v>
      </c>
      <c r="E12" s="49" t="s">
        <v>361</v>
      </c>
      <c r="F12" s="501">
        <v>100</v>
      </c>
      <c r="G12" s="445">
        <v>998633</v>
      </c>
      <c r="H12" s="446">
        <v>998643</v>
      </c>
      <c r="I12" s="521">
        <f t="shared" si="2"/>
        <v>-10</v>
      </c>
      <c r="J12" s="521">
        <f t="shared" si="3"/>
        <v>-1000</v>
      </c>
      <c r="K12" s="521">
        <f t="shared" si="0"/>
        <v>-0.001</v>
      </c>
      <c r="L12" s="445">
        <v>5232</v>
      </c>
      <c r="M12" s="446">
        <v>5596</v>
      </c>
      <c r="N12" s="521">
        <f t="shared" si="4"/>
        <v>-364</v>
      </c>
      <c r="O12" s="521">
        <f t="shared" si="5"/>
        <v>-36400</v>
      </c>
      <c r="P12" s="521">
        <f t="shared" si="1"/>
        <v>-0.0364</v>
      </c>
      <c r="Q12" s="184"/>
    </row>
    <row r="13" spans="1:17" ht="15.75" customHeight="1">
      <c r="A13" s="486">
        <v>6</v>
      </c>
      <c r="B13" s="487" t="s">
        <v>94</v>
      </c>
      <c r="C13" s="492">
        <v>4865101</v>
      </c>
      <c r="D13" s="48" t="s">
        <v>13</v>
      </c>
      <c r="E13" s="49" t="s">
        <v>361</v>
      </c>
      <c r="F13" s="501">
        <v>100</v>
      </c>
      <c r="G13" s="445">
        <v>8928</v>
      </c>
      <c r="H13" s="446">
        <v>8914</v>
      </c>
      <c r="I13" s="521">
        <f t="shared" si="2"/>
        <v>14</v>
      </c>
      <c r="J13" s="521">
        <f t="shared" si="3"/>
        <v>1400</v>
      </c>
      <c r="K13" s="521">
        <f t="shared" si="0"/>
        <v>0.0014</v>
      </c>
      <c r="L13" s="445">
        <v>96608</v>
      </c>
      <c r="M13" s="446">
        <v>92451</v>
      </c>
      <c r="N13" s="521">
        <f t="shared" si="4"/>
        <v>4157</v>
      </c>
      <c r="O13" s="521">
        <f t="shared" si="5"/>
        <v>415700</v>
      </c>
      <c r="P13" s="521">
        <f t="shared" si="1"/>
        <v>0.4157</v>
      </c>
      <c r="Q13" s="184"/>
    </row>
    <row r="14" spans="1:17" ht="15.75" customHeight="1">
      <c r="A14" s="486">
        <v>7</v>
      </c>
      <c r="B14" s="487" t="s">
        <v>95</v>
      </c>
      <c r="C14" s="492">
        <v>4865102</v>
      </c>
      <c r="D14" s="48" t="s">
        <v>13</v>
      </c>
      <c r="E14" s="49" t="s">
        <v>361</v>
      </c>
      <c r="F14" s="501">
        <v>100</v>
      </c>
      <c r="G14" s="445">
        <v>780</v>
      </c>
      <c r="H14" s="446">
        <v>780</v>
      </c>
      <c r="I14" s="521">
        <f t="shared" si="2"/>
        <v>0</v>
      </c>
      <c r="J14" s="521">
        <f t="shared" si="3"/>
        <v>0</v>
      </c>
      <c r="K14" s="521">
        <f t="shared" si="0"/>
        <v>0</v>
      </c>
      <c r="L14" s="445">
        <v>46114</v>
      </c>
      <c r="M14" s="446">
        <v>45267</v>
      </c>
      <c r="N14" s="521">
        <f t="shared" si="4"/>
        <v>847</v>
      </c>
      <c r="O14" s="521">
        <f t="shared" si="5"/>
        <v>84700</v>
      </c>
      <c r="P14" s="521">
        <f t="shared" si="1"/>
        <v>0.0847</v>
      </c>
      <c r="Q14" s="184"/>
    </row>
    <row r="15" spans="1:17" ht="15.75" customHeight="1">
      <c r="A15" s="486"/>
      <c r="B15" s="489" t="s">
        <v>12</v>
      </c>
      <c r="C15" s="492"/>
      <c r="D15" s="48"/>
      <c r="E15" s="48"/>
      <c r="F15" s="501"/>
      <c r="G15" s="445"/>
      <c r="H15" s="446"/>
      <c r="I15" s="521"/>
      <c r="J15" s="521"/>
      <c r="K15" s="521"/>
      <c r="L15" s="522"/>
      <c r="M15" s="521"/>
      <c r="N15" s="521"/>
      <c r="O15" s="521"/>
      <c r="P15" s="521"/>
      <c r="Q15" s="184"/>
    </row>
    <row r="16" spans="1:17" ht="15.75" customHeight="1">
      <c r="A16" s="486">
        <v>8</v>
      </c>
      <c r="B16" s="487" t="s">
        <v>385</v>
      </c>
      <c r="C16" s="492">
        <v>4864884</v>
      </c>
      <c r="D16" s="48" t="s">
        <v>13</v>
      </c>
      <c r="E16" s="49" t="s">
        <v>361</v>
      </c>
      <c r="F16" s="501">
        <v>1000</v>
      </c>
      <c r="G16" s="445">
        <v>999599</v>
      </c>
      <c r="H16" s="446">
        <v>999596</v>
      </c>
      <c r="I16" s="521">
        <f>G16-H16</f>
        <v>3</v>
      </c>
      <c r="J16" s="521">
        <f t="shared" si="3"/>
        <v>3000</v>
      </c>
      <c r="K16" s="521">
        <f t="shared" si="0"/>
        <v>0.003</v>
      </c>
      <c r="L16" s="445">
        <v>378</v>
      </c>
      <c r="M16" s="446">
        <v>321</v>
      </c>
      <c r="N16" s="521">
        <f>L16-M16</f>
        <v>57</v>
      </c>
      <c r="O16" s="521">
        <f t="shared" si="5"/>
        <v>57000</v>
      </c>
      <c r="P16" s="521">
        <f t="shared" si="1"/>
        <v>0.057</v>
      </c>
      <c r="Q16" s="580"/>
    </row>
    <row r="17" spans="1:17" ht="15.75" customHeight="1">
      <c r="A17" s="486">
        <v>9</v>
      </c>
      <c r="B17" s="487" t="s">
        <v>96</v>
      </c>
      <c r="C17" s="492">
        <v>4864831</v>
      </c>
      <c r="D17" s="48" t="s">
        <v>13</v>
      </c>
      <c r="E17" s="49" t="s">
        <v>361</v>
      </c>
      <c r="F17" s="501">
        <v>1000</v>
      </c>
      <c r="G17" s="445">
        <v>999782</v>
      </c>
      <c r="H17" s="446">
        <v>999785</v>
      </c>
      <c r="I17" s="521">
        <f aca="true" t="shared" si="6" ref="I17:I49">G17-H17</f>
        <v>-3</v>
      </c>
      <c r="J17" s="521">
        <f t="shared" si="3"/>
        <v>-3000</v>
      </c>
      <c r="K17" s="521">
        <f t="shared" si="0"/>
        <v>-0.003</v>
      </c>
      <c r="L17" s="445">
        <v>2175</v>
      </c>
      <c r="M17" s="446">
        <v>2074</v>
      </c>
      <c r="N17" s="521">
        <f aca="true" t="shared" si="7" ref="N17:N49">L17-M17</f>
        <v>101</v>
      </c>
      <c r="O17" s="521">
        <f t="shared" si="5"/>
        <v>101000</v>
      </c>
      <c r="P17" s="521">
        <f t="shared" si="1"/>
        <v>0.101</v>
      </c>
      <c r="Q17" s="184"/>
    </row>
    <row r="18" spans="1:17" ht="15.75" customHeight="1">
      <c r="A18" s="486">
        <v>10</v>
      </c>
      <c r="B18" s="487" t="s">
        <v>127</v>
      </c>
      <c r="C18" s="492">
        <v>4864832</v>
      </c>
      <c r="D18" s="48" t="s">
        <v>13</v>
      </c>
      <c r="E18" s="49" t="s">
        <v>361</v>
      </c>
      <c r="F18" s="501">
        <v>1000</v>
      </c>
      <c r="G18" s="445">
        <v>461</v>
      </c>
      <c r="H18" s="446">
        <v>459</v>
      </c>
      <c r="I18" s="521">
        <f t="shared" si="6"/>
        <v>2</v>
      </c>
      <c r="J18" s="521">
        <f t="shared" si="3"/>
        <v>2000</v>
      </c>
      <c r="K18" s="521">
        <f t="shared" si="0"/>
        <v>0.002</v>
      </c>
      <c r="L18" s="445">
        <v>1460</v>
      </c>
      <c r="M18" s="446">
        <v>1296</v>
      </c>
      <c r="N18" s="521">
        <f t="shared" si="7"/>
        <v>164</v>
      </c>
      <c r="O18" s="521">
        <f t="shared" si="5"/>
        <v>164000</v>
      </c>
      <c r="P18" s="521">
        <f t="shared" si="1"/>
        <v>0.164</v>
      </c>
      <c r="Q18" s="184"/>
    </row>
    <row r="19" spans="1:17" ht="15.75" customHeight="1">
      <c r="A19" s="486">
        <v>11</v>
      </c>
      <c r="B19" s="487" t="s">
        <v>97</v>
      </c>
      <c r="C19" s="492">
        <v>4864833</v>
      </c>
      <c r="D19" s="48" t="s">
        <v>13</v>
      </c>
      <c r="E19" s="49" t="s">
        <v>361</v>
      </c>
      <c r="F19" s="501">
        <v>1000</v>
      </c>
      <c r="G19" s="445">
        <v>93</v>
      </c>
      <c r="H19" s="446">
        <v>87</v>
      </c>
      <c r="I19" s="521">
        <f t="shared" si="6"/>
        <v>6</v>
      </c>
      <c r="J19" s="521">
        <f t="shared" si="3"/>
        <v>6000</v>
      </c>
      <c r="K19" s="521">
        <f t="shared" si="0"/>
        <v>0.006</v>
      </c>
      <c r="L19" s="445">
        <v>2849</v>
      </c>
      <c r="M19" s="446">
        <v>2873</v>
      </c>
      <c r="N19" s="521">
        <f t="shared" si="7"/>
        <v>-24</v>
      </c>
      <c r="O19" s="521">
        <f t="shared" si="5"/>
        <v>-24000</v>
      </c>
      <c r="P19" s="521">
        <f t="shared" si="1"/>
        <v>-0.024</v>
      </c>
      <c r="Q19" s="184"/>
    </row>
    <row r="20" spans="1:17" ht="15.75" customHeight="1">
      <c r="A20" s="486">
        <v>12</v>
      </c>
      <c r="B20" s="487" t="s">
        <v>98</v>
      </c>
      <c r="C20" s="492">
        <v>4864834</v>
      </c>
      <c r="D20" s="48" t="s">
        <v>13</v>
      </c>
      <c r="E20" s="49" t="s">
        <v>361</v>
      </c>
      <c r="F20" s="501">
        <v>1000</v>
      </c>
      <c r="G20" s="445">
        <v>999728</v>
      </c>
      <c r="H20" s="446">
        <v>999749</v>
      </c>
      <c r="I20" s="521">
        <f t="shared" si="6"/>
        <v>-21</v>
      </c>
      <c r="J20" s="521">
        <f t="shared" si="3"/>
        <v>-21000</v>
      </c>
      <c r="K20" s="521">
        <f t="shared" si="0"/>
        <v>-0.021</v>
      </c>
      <c r="L20" s="445">
        <v>3106</v>
      </c>
      <c r="M20" s="446">
        <v>3105</v>
      </c>
      <c r="N20" s="521">
        <f t="shared" si="7"/>
        <v>1</v>
      </c>
      <c r="O20" s="521">
        <f t="shared" si="5"/>
        <v>1000</v>
      </c>
      <c r="P20" s="521">
        <f t="shared" si="1"/>
        <v>0.001</v>
      </c>
      <c r="Q20" s="184"/>
    </row>
    <row r="21" spans="1:17" ht="15.75" customHeight="1">
      <c r="A21" s="486">
        <v>13</v>
      </c>
      <c r="B21" s="428" t="s">
        <v>99</v>
      </c>
      <c r="C21" s="492">
        <v>4864835</v>
      </c>
      <c r="D21" s="52" t="s">
        <v>13</v>
      </c>
      <c r="E21" s="49" t="s">
        <v>361</v>
      </c>
      <c r="F21" s="501">
        <v>1000</v>
      </c>
      <c r="G21" s="445">
        <v>473</v>
      </c>
      <c r="H21" s="446">
        <v>473</v>
      </c>
      <c r="I21" s="521">
        <f t="shared" si="6"/>
        <v>0</v>
      </c>
      <c r="J21" s="521">
        <f t="shared" si="3"/>
        <v>0</v>
      </c>
      <c r="K21" s="521">
        <f t="shared" si="0"/>
        <v>0</v>
      </c>
      <c r="L21" s="445">
        <v>131</v>
      </c>
      <c r="M21" s="446">
        <v>303</v>
      </c>
      <c r="N21" s="521">
        <f t="shared" si="7"/>
        <v>-172</v>
      </c>
      <c r="O21" s="521">
        <f t="shared" si="5"/>
        <v>-172000</v>
      </c>
      <c r="P21" s="521">
        <f t="shared" si="1"/>
        <v>-0.172</v>
      </c>
      <c r="Q21" s="184"/>
    </row>
    <row r="22" spans="1:17" ht="15.75" customHeight="1">
      <c r="A22" s="486">
        <v>14</v>
      </c>
      <c r="B22" s="487" t="s">
        <v>100</v>
      </c>
      <c r="C22" s="492">
        <v>4864836</v>
      </c>
      <c r="D22" s="48" t="s">
        <v>13</v>
      </c>
      <c r="E22" s="49" t="s">
        <v>361</v>
      </c>
      <c r="F22" s="501">
        <v>1000</v>
      </c>
      <c r="G22" s="445">
        <v>149</v>
      </c>
      <c r="H22" s="446">
        <v>152</v>
      </c>
      <c r="I22" s="521">
        <f t="shared" si="6"/>
        <v>-3</v>
      </c>
      <c r="J22" s="521">
        <f t="shared" si="3"/>
        <v>-3000</v>
      </c>
      <c r="K22" s="521">
        <f t="shared" si="0"/>
        <v>-0.003</v>
      </c>
      <c r="L22" s="445">
        <v>15112</v>
      </c>
      <c r="M22" s="446">
        <v>14950</v>
      </c>
      <c r="N22" s="521">
        <f t="shared" si="7"/>
        <v>162</v>
      </c>
      <c r="O22" s="521">
        <f t="shared" si="5"/>
        <v>162000</v>
      </c>
      <c r="P22" s="521">
        <f t="shared" si="1"/>
        <v>0.162</v>
      </c>
      <c r="Q22" s="184"/>
    </row>
    <row r="23" spans="1:17" ht="15.75" customHeight="1">
      <c r="A23" s="486">
        <v>15</v>
      </c>
      <c r="B23" s="487" t="s">
        <v>101</v>
      </c>
      <c r="C23" s="492">
        <v>4864837</v>
      </c>
      <c r="D23" s="48" t="s">
        <v>13</v>
      </c>
      <c r="E23" s="49" t="s">
        <v>361</v>
      </c>
      <c r="F23" s="501">
        <v>1000</v>
      </c>
      <c r="G23" s="445">
        <v>294</v>
      </c>
      <c r="H23" s="446">
        <v>286</v>
      </c>
      <c r="I23" s="521">
        <f t="shared" si="6"/>
        <v>8</v>
      </c>
      <c r="J23" s="521">
        <f t="shared" si="3"/>
        <v>8000</v>
      </c>
      <c r="K23" s="521">
        <f t="shared" si="0"/>
        <v>0.008</v>
      </c>
      <c r="L23" s="445">
        <v>35889</v>
      </c>
      <c r="M23" s="446">
        <v>35806</v>
      </c>
      <c r="N23" s="521">
        <f t="shared" si="7"/>
        <v>83</v>
      </c>
      <c r="O23" s="521">
        <f t="shared" si="5"/>
        <v>83000</v>
      </c>
      <c r="P23" s="353">
        <f t="shared" si="1"/>
        <v>0.083</v>
      </c>
      <c r="Q23" s="184"/>
    </row>
    <row r="24" spans="1:17" ht="15.75" customHeight="1">
      <c r="A24" s="486">
        <v>16</v>
      </c>
      <c r="B24" s="487" t="s">
        <v>102</v>
      </c>
      <c r="C24" s="492">
        <v>4864838</v>
      </c>
      <c r="D24" s="48" t="s">
        <v>13</v>
      </c>
      <c r="E24" s="49" t="s">
        <v>361</v>
      </c>
      <c r="F24" s="501">
        <v>1000</v>
      </c>
      <c r="G24" s="445">
        <v>258</v>
      </c>
      <c r="H24" s="446">
        <v>258</v>
      </c>
      <c r="I24" s="521">
        <f t="shared" si="6"/>
        <v>0</v>
      </c>
      <c r="J24" s="521">
        <f t="shared" si="3"/>
        <v>0</v>
      </c>
      <c r="K24" s="521">
        <f t="shared" si="0"/>
        <v>0</v>
      </c>
      <c r="L24" s="445">
        <v>16914</v>
      </c>
      <c r="M24" s="446">
        <v>16144</v>
      </c>
      <c r="N24" s="521">
        <f t="shared" si="7"/>
        <v>770</v>
      </c>
      <c r="O24" s="521">
        <f t="shared" si="5"/>
        <v>770000</v>
      </c>
      <c r="P24" s="521">
        <f t="shared" si="1"/>
        <v>0.77</v>
      </c>
      <c r="Q24" s="184"/>
    </row>
    <row r="25" spans="1:17" ht="15.75" customHeight="1">
      <c r="A25" s="486">
        <v>17</v>
      </c>
      <c r="B25" s="487" t="s">
        <v>125</v>
      </c>
      <c r="C25" s="492">
        <v>4864839</v>
      </c>
      <c r="D25" s="48" t="s">
        <v>13</v>
      </c>
      <c r="E25" s="49" t="s">
        <v>361</v>
      </c>
      <c r="F25" s="501">
        <v>1000</v>
      </c>
      <c r="G25" s="445">
        <v>297</v>
      </c>
      <c r="H25" s="446">
        <v>291</v>
      </c>
      <c r="I25" s="521">
        <f t="shared" si="6"/>
        <v>6</v>
      </c>
      <c r="J25" s="521">
        <f t="shared" si="3"/>
        <v>6000</v>
      </c>
      <c r="K25" s="521">
        <f t="shared" si="0"/>
        <v>0.006</v>
      </c>
      <c r="L25" s="445">
        <v>6145</v>
      </c>
      <c r="M25" s="446">
        <v>5874</v>
      </c>
      <c r="N25" s="521">
        <f t="shared" si="7"/>
        <v>271</v>
      </c>
      <c r="O25" s="521">
        <f t="shared" si="5"/>
        <v>271000</v>
      </c>
      <c r="P25" s="521">
        <f t="shared" si="1"/>
        <v>0.271</v>
      </c>
      <c r="Q25" s="184"/>
    </row>
    <row r="26" spans="1:17" ht="15.75" customHeight="1">
      <c r="A26" s="486">
        <v>18</v>
      </c>
      <c r="B26" s="487" t="s">
        <v>128</v>
      </c>
      <c r="C26" s="492">
        <v>4864786</v>
      </c>
      <c r="D26" s="48" t="s">
        <v>13</v>
      </c>
      <c r="E26" s="49" t="s">
        <v>361</v>
      </c>
      <c r="F26" s="501">
        <v>100</v>
      </c>
      <c r="G26" s="445">
        <v>33193</v>
      </c>
      <c r="H26" s="446">
        <v>32692</v>
      </c>
      <c r="I26" s="521">
        <f t="shared" si="6"/>
        <v>501</v>
      </c>
      <c r="J26" s="521">
        <f t="shared" si="3"/>
        <v>50100</v>
      </c>
      <c r="K26" s="521">
        <f t="shared" si="0"/>
        <v>0.0501</v>
      </c>
      <c r="L26" s="445">
        <v>636</v>
      </c>
      <c r="M26" s="446">
        <v>636</v>
      </c>
      <c r="N26" s="521">
        <f t="shared" si="7"/>
        <v>0</v>
      </c>
      <c r="O26" s="521">
        <f t="shared" si="5"/>
        <v>0</v>
      </c>
      <c r="P26" s="521">
        <f t="shared" si="1"/>
        <v>0</v>
      </c>
      <c r="Q26" s="184"/>
    </row>
    <row r="27" spans="1:17" ht="15.75" customHeight="1">
      <c r="A27" s="486">
        <v>19</v>
      </c>
      <c r="B27" s="487" t="s">
        <v>126</v>
      </c>
      <c r="C27" s="492">
        <v>4864883</v>
      </c>
      <c r="D27" s="48" t="s">
        <v>13</v>
      </c>
      <c r="E27" s="49" t="s">
        <v>361</v>
      </c>
      <c r="F27" s="501">
        <v>1000</v>
      </c>
      <c r="G27" s="445">
        <v>998550</v>
      </c>
      <c r="H27" s="446">
        <v>998550</v>
      </c>
      <c r="I27" s="521">
        <f t="shared" si="6"/>
        <v>0</v>
      </c>
      <c r="J27" s="521">
        <f t="shared" si="3"/>
        <v>0</v>
      </c>
      <c r="K27" s="521">
        <f t="shared" si="0"/>
        <v>0</v>
      </c>
      <c r="L27" s="445">
        <v>10490</v>
      </c>
      <c r="M27" s="446">
        <v>9947</v>
      </c>
      <c r="N27" s="521">
        <f t="shared" si="7"/>
        <v>543</v>
      </c>
      <c r="O27" s="521">
        <f t="shared" si="5"/>
        <v>543000</v>
      </c>
      <c r="P27" s="521">
        <f t="shared" si="1"/>
        <v>0.543</v>
      </c>
      <c r="Q27" s="184"/>
    </row>
    <row r="28" spans="1:17" ht="15.75" customHeight="1">
      <c r="A28" s="486"/>
      <c r="B28" s="489" t="s">
        <v>103</v>
      </c>
      <c r="C28" s="492"/>
      <c r="D28" s="48"/>
      <c r="E28" s="48"/>
      <c r="F28" s="501"/>
      <c r="G28" s="445"/>
      <c r="H28" s="446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86">
        <v>20</v>
      </c>
      <c r="B29" s="487" t="s">
        <v>104</v>
      </c>
      <c r="C29" s="492">
        <v>4865041</v>
      </c>
      <c r="D29" s="48" t="s">
        <v>13</v>
      </c>
      <c r="E29" s="49" t="s">
        <v>361</v>
      </c>
      <c r="F29" s="501">
        <v>1100</v>
      </c>
      <c r="G29" s="445">
        <v>999998</v>
      </c>
      <c r="H29" s="446">
        <v>999998</v>
      </c>
      <c r="I29" s="521">
        <f t="shared" si="6"/>
        <v>0</v>
      </c>
      <c r="J29" s="521">
        <f t="shared" si="3"/>
        <v>0</v>
      </c>
      <c r="K29" s="521">
        <f t="shared" si="0"/>
        <v>0</v>
      </c>
      <c r="L29" s="445">
        <v>806780</v>
      </c>
      <c r="M29" s="446">
        <v>809324</v>
      </c>
      <c r="N29" s="521">
        <f t="shared" si="7"/>
        <v>-2544</v>
      </c>
      <c r="O29" s="521">
        <f t="shared" si="5"/>
        <v>-2798400</v>
      </c>
      <c r="P29" s="521">
        <f t="shared" si="1"/>
        <v>-2.7984</v>
      </c>
      <c r="Q29" s="184"/>
    </row>
    <row r="30" spans="1:17" ht="15.75" customHeight="1">
      <c r="A30" s="486">
        <v>21</v>
      </c>
      <c r="B30" s="487" t="s">
        <v>105</v>
      </c>
      <c r="C30" s="492">
        <v>4865042</v>
      </c>
      <c r="D30" s="48" t="s">
        <v>13</v>
      </c>
      <c r="E30" s="49" t="s">
        <v>361</v>
      </c>
      <c r="F30" s="501">
        <v>1100</v>
      </c>
      <c r="G30" s="445">
        <v>999998</v>
      </c>
      <c r="H30" s="446">
        <v>999998</v>
      </c>
      <c r="I30" s="521">
        <f t="shared" si="6"/>
        <v>0</v>
      </c>
      <c r="J30" s="521">
        <f t="shared" si="3"/>
        <v>0</v>
      </c>
      <c r="K30" s="521">
        <f t="shared" si="0"/>
        <v>0</v>
      </c>
      <c r="L30" s="445">
        <v>848398</v>
      </c>
      <c r="M30" s="446">
        <v>851398</v>
      </c>
      <c r="N30" s="521">
        <f t="shared" si="7"/>
        <v>-3000</v>
      </c>
      <c r="O30" s="521">
        <f t="shared" si="5"/>
        <v>-3300000</v>
      </c>
      <c r="P30" s="521">
        <f t="shared" si="1"/>
        <v>-3.3</v>
      </c>
      <c r="Q30" s="184"/>
    </row>
    <row r="31" spans="1:17" ht="15.75" customHeight="1">
      <c r="A31" s="486">
        <v>22</v>
      </c>
      <c r="B31" s="487" t="s">
        <v>383</v>
      </c>
      <c r="C31" s="492">
        <v>4864943</v>
      </c>
      <c r="D31" s="48" t="s">
        <v>13</v>
      </c>
      <c r="E31" s="49" t="s">
        <v>361</v>
      </c>
      <c r="F31" s="501">
        <v>1000</v>
      </c>
      <c r="G31" s="445">
        <v>991294</v>
      </c>
      <c r="H31" s="446">
        <v>991482</v>
      </c>
      <c r="I31" s="521">
        <f>G31-H31</f>
        <v>-188</v>
      </c>
      <c r="J31" s="521">
        <f>$F31*I31</f>
        <v>-188000</v>
      </c>
      <c r="K31" s="521">
        <f>J31/1000000</f>
        <v>-0.188</v>
      </c>
      <c r="L31" s="445">
        <v>9653</v>
      </c>
      <c r="M31" s="446">
        <v>9653</v>
      </c>
      <c r="N31" s="521">
        <f>L31-M31</f>
        <v>0</v>
      </c>
      <c r="O31" s="521">
        <f>$F31*N31</f>
        <v>0</v>
      </c>
      <c r="P31" s="521">
        <f>O31/1000000</f>
        <v>0</v>
      </c>
      <c r="Q31" s="184"/>
    </row>
    <row r="32" spans="1:17" ht="15.75" customHeight="1">
      <c r="A32" s="486"/>
      <c r="B32" s="489" t="s">
        <v>35</v>
      </c>
      <c r="C32" s="492"/>
      <c r="D32" s="48"/>
      <c r="E32" s="48"/>
      <c r="F32" s="501"/>
      <c r="G32" s="445"/>
      <c r="H32" s="446"/>
      <c r="I32" s="521"/>
      <c r="J32" s="521"/>
      <c r="K32" s="245">
        <f>SUM(K16:K31)</f>
        <v>-0.1399</v>
      </c>
      <c r="L32" s="522"/>
      <c r="M32" s="521"/>
      <c r="N32" s="521"/>
      <c r="O32" s="521"/>
      <c r="P32" s="245">
        <f>SUM(P16:P31)</f>
        <v>-4.142399999999999</v>
      </c>
      <c r="Q32" s="184"/>
    </row>
    <row r="33" spans="1:17" ht="15.75" customHeight="1">
      <c r="A33" s="486">
        <v>23</v>
      </c>
      <c r="B33" s="487" t="s">
        <v>106</v>
      </c>
      <c r="C33" s="492">
        <v>4864910</v>
      </c>
      <c r="D33" s="48" t="s">
        <v>13</v>
      </c>
      <c r="E33" s="49" t="s">
        <v>361</v>
      </c>
      <c r="F33" s="501">
        <v>-1000</v>
      </c>
      <c r="G33" s="445">
        <v>964847</v>
      </c>
      <c r="H33" s="446">
        <v>964881</v>
      </c>
      <c r="I33" s="521">
        <f t="shared" si="6"/>
        <v>-34</v>
      </c>
      <c r="J33" s="521">
        <f t="shared" si="3"/>
        <v>34000</v>
      </c>
      <c r="K33" s="521">
        <f t="shared" si="0"/>
        <v>0.034</v>
      </c>
      <c r="L33" s="445">
        <v>974437</v>
      </c>
      <c r="M33" s="446">
        <v>974482</v>
      </c>
      <c r="N33" s="521">
        <f t="shared" si="7"/>
        <v>-45</v>
      </c>
      <c r="O33" s="521">
        <f t="shared" si="5"/>
        <v>45000</v>
      </c>
      <c r="P33" s="521">
        <f t="shared" si="1"/>
        <v>0.045</v>
      </c>
      <c r="Q33" s="184"/>
    </row>
    <row r="34" spans="1:17" ht="15.75" customHeight="1">
      <c r="A34" s="486">
        <v>24</v>
      </c>
      <c r="B34" s="487" t="s">
        <v>107</v>
      </c>
      <c r="C34" s="492">
        <v>4864911</v>
      </c>
      <c r="D34" s="48" t="s">
        <v>13</v>
      </c>
      <c r="E34" s="49" t="s">
        <v>361</v>
      </c>
      <c r="F34" s="501">
        <v>-1000</v>
      </c>
      <c r="G34" s="445">
        <v>981028</v>
      </c>
      <c r="H34" s="446">
        <v>981037</v>
      </c>
      <c r="I34" s="521">
        <f t="shared" si="6"/>
        <v>-9</v>
      </c>
      <c r="J34" s="521">
        <f t="shared" si="3"/>
        <v>9000</v>
      </c>
      <c r="K34" s="521">
        <f t="shared" si="0"/>
        <v>0.009</v>
      </c>
      <c r="L34" s="445">
        <v>973429</v>
      </c>
      <c r="M34" s="446">
        <v>974296</v>
      </c>
      <c r="N34" s="521">
        <f t="shared" si="7"/>
        <v>-867</v>
      </c>
      <c r="O34" s="521">
        <f t="shared" si="5"/>
        <v>867000</v>
      </c>
      <c r="P34" s="521">
        <f t="shared" si="1"/>
        <v>0.867</v>
      </c>
      <c r="Q34" s="184"/>
    </row>
    <row r="35" spans="1:17" ht="15.75" customHeight="1">
      <c r="A35" s="486">
        <v>25</v>
      </c>
      <c r="B35" s="542" t="s">
        <v>149</v>
      </c>
      <c r="C35" s="502">
        <v>4902571</v>
      </c>
      <c r="D35" s="14" t="s">
        <v>13</v>
      </c>
      <c r="E35" s="49" t="s">
        <v>361</v>
      </c>
      <c r="F35" s="502">
        <v>300</v>
      </c>
      <c r="G35" s="445">
        <v>41</v>
      </c>
      <c r="H35" s="446">
        <v>41</v>
      </c>
      <c r="I35" s="521">
        <f t="shared" si="6"/>
        <v>0</v>
      </c>
      <c r="J35" s="521">
        <f t="shared" si="3"/>
        <v>0</v>
      </c>
      <c r="K35" s="521">
        <f t="shared" si="0"/>
        <v>0</v>
      </c>
      <c r="L35" s="445">
        <v>28</v>
      </c>
      <c r="M35" s="446">
        <v>28</v>
      </c>
      <c r="N35" s="521">
        <f t="shared" si="7"/>
        <v>0</v>
      </c>
      <c r="O35" s="521">
        <f t="shared" si="5"/>
        <v>0</v>
      </c>
      <c r="P35" s="521">
        <f t="shared" si="1"/>
        <v>0</v>
      </c>
      <c r="Q35" s="184"/>
    </row>
    <row r="36" spans="1:17" ht="15.75" customHeight="1">
      <c r="A36" s="486"/>
      <c r="B36" s="489" t="s">
        <v>29</v>
      </c>
      <c r="C36" s="492"/>
      <c r="D36" s="48"/>
      <c r="E36" s="48"/>
      <c r="F36" s="501"/>
      <c r="G36" s="445"/>
      <c r="H36" s="446"/>
      <c r="I36" s="521"/>
      <c r="J36" s="521"/>
      <c r="K36" s="521"/>
      <c r="L36" s="522"/>
      <c r="M36" s="521"/>
      <c r="N36" s="521"/>
      <c r="O36" s="521"/>
      <c r="P36" s="521"/>
      <c r="Q36" s="184"/>
    </row>
    <row r="37" spans="1:17" ht="15.75" customHeight="1">
      <c r="A37" s="486">
        <v>26</v>
      </c>
      <c r="B37" s="428" t="s">
        <v>49</v>
      </c>
      <c r="C37" s="492">
        <v>4864830</v>
      </c>
      <c r="D37" s="52" t="s">
        <v>13</v>
      </c>
      <c r="E37" s="49" t="s">
        <v>361</v>
      </c>
      <c r="F37" s="501">
        <v>1000</v>
      </c>
      <c r="G37" s="445">
        <v>1237</v>
      </c>
      <c r="H37" s="446">
        <v>1237</v>
      </c>
      <c r="I37" s="521">
        <f t="shared" si="6"/>
        <v>0</v>
      </c>
      <c r="J37" s="521">
        <f t="shared" si="3"/>
        <v>0</v>
      </c>
      <c r="K37" s="521">
        <f t="shared" si="0"/>
        <v>0</v>
      </c>
      <c r="L37" s="445">
        <v>62220</v>
      </c>
      <c r="M37" s="446">
        <v>61772</v>
      </c>
      <c r="N37" s="521">
        <f t="shared" si="7"/>
        <v>448</v>
      </c>
      <c r="O37" s="521">
        <f t="shared" si="5"/>
        <v>448000</v>
      </c>
      <c r="P37" s="521">
        <f t="shared" si="1"/>
        <v>0.448</v>
      </c>
      <c r="Q37" s="184"/>
    </row>
    <row r="38" spans="1:17" ht="15.75" customHeight="1">
      <c r="A38" s="486"/>
      <c r="B38" s="489" t="s">
        <v>108</v>
      </c>
      <c r="C38" s="492"/>
      <c r="D38" s="48"/>
      <c r="E38" s="48"/>
      <c r="F38" s="501"/>
      <c r="G38" s="445"/>
      <c r="H38" s="446"/>
      <c r="I38" s="521"/>
      <c r="J38" s="521"/>
      <c r="K38" s="521"/>
      <c r="L38" s="522"/>
      <c r="M38" s="521"/>
      <c r="N38" s="521"/>
      <c r="O38" s="521"/>
      <c r="P38" s="521"/>
      <c r="Q38" s="184"/>
    </row>
    <row r="39" spans="1:17" ht="15.75" customHeight="1">
      <c r="A39" s="486">
        <v>27</v>
      </c>
      <c r="B39" s="487" t="s">
        <v>109</v>
      </c>
      <c r="C39" s="492">
        <v>4864962</v>
      </c>
      <c r="D39" s="48" t="s">
        <v>13</v>
      </c>
      <c r="E39" s="49" t="s">
        <v>361</v>
      </c>
      <c r="F39" s="501">
        <v>-1000</v>
      </c>
      <c r="G39" s="445">
        <v>12076</v>
      </c>
      <c r="H39" s="446">
        <v>11427</v>
      </c>
      <c r="I39" s="521">
        <f t="shared" si="6"/>
        <v>649</v>
      </c>
      <c r="J39" s="521">
        <f t="shared" si="3"/>
        <v>-649000</v>
      </c>
      <c r="K39" s="521">
        <f t="shared" si="0"/>
        <v>-0.649</v>
      </c>
      <c r="L39" s="445">
        <v>972764</v>
      </c>
      <c r="M39" s="446">
        <v>972906</v>
      </c>
      <c r="N39" s="521">
        <f t="shared" si="7"/>
        <v>-142</v>
      </c>
      <c r="O39" s="521">
        <f t="shared" si="5"/>
        <v>142000</v>
      </c>
      <c r="P39" s="521">
        <f t="shared" si="1"/>
        <v>0.142</v>
      </c>
      <c r="Q39" s="184"/>
    </row>
    <row r="40" spans="1:17" ht="15.75" customHeight="1">
      <c r="A40" s="486">
        <v>28</v>
      </c>
      <c r="B40" s="487" t="s">
        <v>110</v>
      </c>
      <c r="C40" s="492">
        <v>4865033</v>
      </c>
      <c r="D40" s="48" t="s">
        <v>13</v>
      </c>
      <c r="E40" s="49" t="s">
        <v>361</v>
      </c>
      <c r="F40" s="501">
        <v>-1000</v>
      </c>
      <c r="G40" s="445">
        <v>7138</v>
      </c>
      <c r="H40" s="446">
        <v>7197</v>
      </c>
      <c r="I40" s="521">
        <f t="shared" si="6"/>
        <v>-59</v>
      </c>
      <c r="J40" s="521">
        <f t="shared" si="3"/>
        <v>59000</v>
      </c>
      <c r="K40" s="521">
        <f t="shared" si="0"/>
        <v>0.059</v>
      </c>
      <c r="L40" s="445">
        <v>973648</v>
      </c>
      <c r="M40" s="446">
        <v>974844</v>
      </c>
      <c r="N40" s="521">
        <f t="shared" si="7"/>
        <v>-1196</v>
      </c>
      <c r="O40" s="521">
        <f t="shared" si="5"/>
        <v>1196000</v>
      </c>
      <c r="P40" s="521">
        <f t="shared" si="1"/>
        <v>1.196</v>
      </c>
      <c r="Q40" s="184"/>
    </row>
    <row r="41" spans="1:17" ht="15.75" customHeight="1">
      <c r="A41" s="486">
        <v>29</v>
      </c>
      <c r="B41" s="487" t="s">
        <v>111</v>
      </c>
      <c r="C41" s="492">
        <v>5128420</v>
      </c>
      <c r="D41" s="48" t="s">
        <v>13</v>
      </c>
      <c r="E41" s="49" t="s">
        <v>361</v>
      </c>
      <c r="F41" s="501">
        <v>-1000</v>
      </c>
      <c r="G41" s="445">
        <v>999632</v>
      </c>
      <c r="H41" s="446">
        <v>1000246</v>
      </c>
      <c r="I41" s="521">
        <f>G41-H41</f>
        <v>-614</v>
      </c>
      <c r="J41" s="521">
        <f t="shared" si="3"/>
        <v>614000</v>
      </c>
      <c r="K41" s="521">
        <f t="shared" si="0"/>
        <v>0.614</v>
      </c>
      <c r="L41" s="445">
        <v>999739</v>
      </c>
      <c r="M41" s="446">
        <v>999786</v>
      </c>
      <c r="N41" s="521">
        <f>L41-M41</f>
        <v>-47</v>
      </c>
      <c r="O41" s="521">
        <f t="shared" si="5"/>
        <v>47000</v>
      </c>
      <c r="P41" s="521">
        <f t="shared" si="1"/>
        <v>0.047</v>
      </c>
      <c r="Q41" s="739" t="s">
        <v>419</v>
      </c>
    </row>
    <row r="42" spans="1:17" ht="15.75" customHeight="1">
      <c r="A42" s="486">
        <v>30</v>
      </c>
      <c r="B42" s="428" t="s">
        <v>112</v>
      </c>
      <c r="C42" s="492">
        <v>4864935</v>
      </c>
      <c r="D42" s="48" t="s">
        <v>13</v>
      </c>
      <c r="E42" s="49" t="s">
        <v>361</v>
      </c>
      <c r="F42" s="501">
        <v>-1000</v>
      </c>
      <c r="G42" s="445">
        <v>988313</v>
      </c>
      <c r="H42" s="446">
        <v>989344</v>
      </c>
      <c r="I42" s="521">
        <f t="shared" si="6"/>
        <v>-1031</v>
      </c>
      <c r="J42" s="521">
        <f t="shared" si="3"/>
        <v>1031000</v>
      </c>
      <c r="K42" s="521">
        <f t="shared" si="0"/>
        <v>1.031</v>
      </c>
      <c r="L42" s="445">
        <v>994852</v>
      </c>
      <c r="M42" s="446">
        <v>994943</v>
      </c>
      <c r="N42" s="521">
        <f t="shared" si="7"/>
        <v>-91</v>
      </c>
      <c r="O42" s="521">
        <f t="shared" si="5"/>
        <v>91000</v>
      </c>
      <c r="P42" s="521">
        <f t="shared" si="1"/>
        <v>0.091</v>
      </c>
      <c r="Q42" s="232"/>
    </row>
    <row r="43" spans="1:17" ht="15.75" customHeight="1">
      <c r="A43" s="486"/>
      <c r="B43" s="489" t="s">
        <v>45</v>
      </c>
      <c r="C43" s="492"/>
      <c r="D43" s="48"/>
      <c r="E43" s="48"/>
      <c r="F43" s="501"/>
      <c r="G43" s="445"/>
      <c r="H43" s="446"/>
      <c r="I43" s="521"/>
      <c r="J43" s="521"/>
      <c r="K43" s="521"/>
      <c r="L43" s="522"/>
      <c r="M43" s="521"/>
      <c r="N43" s="521"/>
      <c r="O43" s="521"/>
      <c r="P43" s="521"/>
      <c r="Q43" s="184"/>
    </row>
    <row r="44" spans="1:17" ht="15.75" customHeight="1">
      <c r="A44" s="486"/>
      <c r="B44" s="488" t="s">
        <v>19</v>
      </c>
      <c r="C44" s="492"/>
      <c r="D44" s="52"/>
      <c r="E44" s="52"/>
      <c r="F44" s="501"/>
      <c r="G44" s="445"/>
      <c r="H44" s="446"/>
      <c r="I44" s="521"/>
      <c r="J44" s="521"/>
      <c r="K44" s="521"/>
      <c r="L44" s="522"/>
      <c r="M44" s="521"/>
      <c r="N44" s="521"/>
      <c r="O44" s="521"/>
      <c r="P44" s="521"/>
      <c r="Q44" s="184"/>
    </row>
    <row r="45" spans="1:17" ht="15.75" customHeight="1">
      <c r="A45" s="486">
        <v>31</v>
      </c>
      <c r="B45" s="487" t="s">
        <v>20</v>
      </c>
      <c r="C45" s="492">
        <v>4864808</v>
      </c>
      <c r="D45" s="48" t="s">
        <v>13</v>
      </c>
      <c r="E45" s="49" t="s">
        <v>361</v>
      </c>
      <c r="F45" s="501">
        <v>200</v>
      </c>
      <c r="G45" s="445">
        <v>3502</v>
      </c>
      <c r="H45" s="446">
        <v>3502</v>
      </c>
      <c r="I45" s="521">
        <f>G45-H45</f>
        <v>0</v>
      </c>
      <c r="J45" s="521">
        <f>$F45*I45</f>
        <v>0</v>
      </c>
      <c r="K45" s="521">
        <f>J45/1000000</f>
        <v>0</v>
      </c>
      <c r="L45" s="445">
        <v>1605</v>
      </c>
      <c r="M45" s="446">
        <v>1605</v>
      </c>
      <c r="N45" s="521">
        <f>L45-M45</f>
        <v>0</v>
      </c>
      <c r="O45" s="521">
        <f>$F45*N45</f>
        <v>0</v>
      </c>
      <c r="P45" s="521">
        <f>O45/1000000</f>
        <v>0</v>
      </c>
      <c r="Q45" s="579"/>
    </row>
    <row r="46" spans="1:17" ht="15.75" customHeight="1">
      <c r="A46" s="486">
        <v>32</v>
      </c>
      <c r="B46" s="487" t="s">
        <v>21</v>
      </c>
      <c r="C46" s="492">
        <v>4864841</v>
      </c>
      <c r="D46" s="48" t="s">
        <v>13</v>
      </c>
      <c r="E46" s="49" t="s">
        <v>361</v>
      </c>
      <c r="F46" s="501">
        <v>1000</v>
      </c>
      <c r="G46" s="445">
        <v>13350</v>
      </c>
      <c r="H46" s="446">
        <v>13349</v>
      </c>
      <c r="I46" s="521">
        <f t="shared" si="6"/>
        <v>1</v>
      </c>
      <c r="J46" s="521">
        <f t="shared" si="3"/>
        <v>1000</v>
      </c>
      <c r="K46" s="521">
        <f t="shared" si="0"/>
        <v>0.001</v>
      </c>
      <c r="L46" s="445">
        <v>27432</v>
      </c>
      <c r="M46" s="446">
        <v>27075</v>
      </c>
      <c r="N46" s="521">
        <f t="shared" si="7"/>
        <v>357</v>
      </c>
      <c r="O46" s="521">
        <f t="shared" si="5"/>
        <v>357000</v>
      </c>
      <c r="P46" s="521">
        <f t="shared" si="1"/>
        <v>0.357</v>
      </c>
      <c r="Q46" s="184"/>
    </row>
    <row r="47" spans="1:17" ht="15.75" customHeight="1">
      <c r="A47" s="486"/>
      <c r="B47" s="489" t="s">
        <v>122</v>
      </c>
      <c r="C47" s="492"/>
      <c r="D47" s="48"/>
      <c r="E47" s="48"/>
      <c r="F47" s="501"/>
      <c r="G47" s="445"/>
      <c r="H47" s="446"/>
      <c r="I47" s="521"/>
      <c r="J47" s="521"/>
      <c r="K47" s="521"/>
      <c r="L47" s="522"/>
      <c r="M47" s="521"/>
      <c r="N47" s="521"/>
      <c r="O47" s="521"/>
      <c r="P47" s="521"/>
      <c r="Q47" s="184"/>
    </row>
    <row r="48" spans="1:17" ht="15.75" customHeight="1">
      <c r="A48" s="486">
        <v>33</v>
      </c>
      <c r="B48" s="487" t="s">
        <v>123</v>
      </c>
      <c r="C48" s="492">
        <v>4865134</v>
      </c>
      <c r="D48" s="48" t="s">
        <v>13</v>
      </c>
      <c r="E48" s="49" t="s">
        <v>361</v>
      </c>
      <c r="F48" s="501">
        <v>100</v>
      </c>
      <c r="G48" s="445">
        <v>97323</v>
      </c>
      <c r="H48" s="446">
        <v>97742</v>
      </c>
      <c r="I48" s="521">
        <f t="shared" si="6"/>
        <v>-419</v>
      </c>
      <c r="J48" s="521">
        <f t="shared" si="3"/>
        <v>-41900</v>
      </c>
      <c r="K48" s="521">
        <f t="shared" si="0"/>
        <v>-0.0419</v>
      </c>
      <c r="L48" s="445">
        <v>1620</v>
      </c>
      <c r="M48" s="446">
        <v>1624</v>
      </c>
      <c r="N48" s="521">
        <f t="shared" si="7"/>
        <v>-4</v>
      </c>
      <c r="O48" s="521">
        <f t="shared" si="5"/>
        <v>-400</v>
      </c>
      <c r="P48" s="521">
        <f t="shared" si="1"/>
        <v>-0.0004</v>
      </c>
      <c r="Q48" s="184"/>
    </row>
    <row r="49" spans="1:17" ht="15.75" customHeight="1" thickBot="1">
      <c r="A49" s="490">
        <v>34</v>
      </c>
      <c r="B49" s="429" t="s">
        <v>124</v>
      </c>
      <c r="C49" s="493">
        <v>4865135</v>
      </c>
      <c r="D49" s="57" t="s">
        <v>13</v>
      </c>
      <c r="E49" s="55" t="s">
        <v>361</v>
      </c>
      <c r="F49" s="503">
        <v>100</v>
      </c>
      <c r="G49" s="450">
        <v>64666</v>
      </c>
      <c r="H49" s="451">
        <v>63233</v>
      </c>
      <c r="I49" s="523">
        <f t="shared" si="6"/>
        <v>1433</v>
      </c>
      <c r="J49" s="523">
        <f t="shared" si="3"/>
        <v>143300</v>
      </c>
      <c r="K49" s="523">
        <f t="shared" si="0"/>
        <v>0.1433</v>
      </c>
      <c r="L49" s="450">
        <v>1000095</v>
      </c>
      <c r="M49" s="451">
        <v>999976</v>
      </c>
      <c r="N49" s="523">
        <f t="shared" si="7"/>
        <v>119</v>
      </c>
      <c r="O49" s="523">
        <f t="shared" si="5"/>
        <v>11900</v>
      </c>
      <c r="P49" s="523">
        <f t="shared" si="1"/>
        <v>0.0119</v>
      </c>
      <c r="Q49" s="185" t="s">
        <v>419</v>
      </c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143</v>
      </c>
      <c r="F51" s="246"/>
      <c r="I51" s="19"/>
      <c r="J51" s="19"/>
      <c r="K51" s="529">
        <f>SUM(K8:K49)-K32</f>
        <v>1.0642999999999998</v>
      </c>
      <c r="N51" s="19"/>
      <c r="O51" s="19"/>
      <c r="P51" s="529">
        <f>SUM(P8:P49)-P32</f>
        <v>-0.7500999999999998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144</v>
      </c>
      <c r="F53" s="246"/>
      <c r="I53" s="19"/>
      <c r="J53" s="19"/>
      <c r="K53" s="529">
        <f>SUM(K51:K52)</f>
        <v>1.0642999999999998</v>
      </c>
      <c r="N53" s="19"/>
      <c r="O53" s="19"/>
      <c r="P53" s="529">
        <f>SUM(P51:P52)</f>
        <v>-0.7500999999999998</v>
      </c>
    </row>
    <row r="54" ht="15">
      <c r="F54" s="246"/>
    </row>
    <row r="55" spans="6:17" ht="15">
      <c r="F55" s="246"/>
      <c r="Q55" s="310" t="str">
        <f>NDPL!$Q$1</f>
        <v>SEPTEMBER-2012</v>
      </c>
    </row>
    <row r="56" ht="15">
      <c r="F56" s="246"/>
    </row>
    <row r="57" spans="6:17" ht="15">
      <c r="F57" s="246"/>
      <c r="Q57" s="310"/>
    </row>
    <row r="58" spans="1:16" ht="18.75" thickBot="1">
      <c r="A58" s="110" t="s">
        <v>260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01/10/12</v>
      </c>
      <c r="H59" s="41" t="str">
        <f>NDPL!H5</f>
        <v>INTIAL READING 01/09/12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01/10/12</v>
      </c>
      <c r="M59" s="41" t="str">
        <f>NDPL!H5</f>
        <v>INTIAL READING 01/09/12</v>
      </c>
      <c r="N59" s="41" t="s">
        <v>4</v>
      </c>
      <c r="O59" s="41" t="s">
        <v>5</v>
      </c>
      <c r="P59" s="41" t="s">
        <v>6</v>
      </c>
      <c r="Q59" s="42" t="s">
        <v>324</v>
      </c>
    </row>
    <row r="60" spans="1:16" ht="17.25" thickBot="1" thickTop="1">
      <c r="A60" s="22"/>
      <c r="B60" s="112"/>
      <c r="C60" s="22"/>
      <c r="D60" s="22"/>
      <c r="E60" s="22"/>
      <c r="F60" s="431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4"/>
      <c r="B61" s="485" t="s">
        <v>129</v>
      </c>
      <c r="C61" s="44"/>
      <c r="D61" s="44"/>
      <c r="E61" s="44"/>
      <c r="F61" s="432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6">
        <v>1</v>
      </c>
      <c r="B62" s="487" t="s">
        <v>16</v>
      </c>
      <c r="C62" s="492">
        <v>4864968</v>
      </c>
      <c r="D62" s="48" t="s">
        <v>13</v>
      </c>
      <c r="E62" s="49" t="s">
        <v>361</v>
      </c>
      <c r="F62" s="501">
        <v>-1000</v>
      </c>
      <c r="G62" s="445">
        <v>996835</v>
      </c>
      <c r="H62" s="446">
        <v>996823</v>
      </c>
      <c r="I62" s="446">
        <f>G62-H62</f>
        <v>12</v>
      </c>
      <c r="J62" s="446">
        <f>$F62*I62</f>
        <v>-12000</v>
      </c>
      <c r="K62" s="446">
        <f>J62/1000000</f>
        <v>-0.012</v>
      </c>
      <c r="L62" s="445">
        <v>932459</v>
      </c>
      <c r="M62" s="446">
        <v>933495</v>
      </c>
      <c r="N62" s="446">
        <f>L62-M62</f>
        <v>-1036</v>
      </c>
      <c r="O62" s="446">
        <f>$F62*N62</f>
        <v>1036000</v>
      </c>
      <c r="P62" s="446">
        <f>O62/1000000</f>
        <v>1.036</v>
      </c>
      <c r="Q62" s="184"/>
    </row>
    <row r="63" spans="1:17" ht="15.75" customHeight="1">
      <c r="A63" s="486">
        <v>2</v>
      </c>
      <c r="B63" s="487" t="s">
        <v>17</v>
      </c>
      <c r="C63" s="492">
        <v>4864980</v>
      </c>
      <c r="D63" s="48" t="s">
        <v>13</v>
      </c>
      <c r="E63" s="49" t="s">
        <v>361</v>
      </c>
      <c r="F63" s="501">
        <v>-1000</v>
      </c>
      <c r="G63" s="445">
        <v>15174</v>
      </c>
      <c r="H63" s="446">
        <v>15162</v>
      </c>
      <c r="I63" s="446">
        <f>G63-H63</f>
        <v>12</v>
      </c>
      <c r="J63" s="446">
        <f>$F63*I63</f>
        <v>-12000</v>
      </c>
      <c r="K63" s="446">
        <f>J63/1000000</f>
        <v>-0.012</v>
      </c>
      <c r="L63" s="445">
        <v>951768</v>
      </c>
      <c r="M63" s="446">
        <v>952868</v>
      </c>
      <c r="N63" s="446">
        <f>L63-M63</f>
        <v>-1100</v>
      </c>
      <c r="O63" s="446">
        <f>$F63*N63</f>
        <v>1100000</v>
      </c>
      <c r="P63" s="446">
        <f>O63/1000000</f>
        <v>1.1</v>
      </c>
      <c r="Q63" s="184"/>
    </row>
    <row r="64" spans="1:17" ht="15">
      <c r="A64" s="486">
        <v>3</v>
      </c>
      <c r="B64" s="487" t="s">
        <v>18</v>
      </c>
      <c r="C64" s="492">
        <v>5128436</v>
      </c>
      <c r="D64" s="48" t="s">
        <v>13</v>
      </c>
      <c r="E64" s="49" t="s">
        <v>361</v>
      </c>
      <c r="F64" s="501">
        <v>-1000</v>
      </c>
      <c r="G64" s="445">
        <v>1000009</v>
      </c>
      <c r="H64" s="446">
        <v>999998</v>
      </c>
      <c r="I64" s="446">
        <f>G64-H64</f>
        <v>11</v>
      </c>
      <c r="J64" s="446">
        <f>$F64*I64</f>
        <v>-11000</v>
      </c>
      <c r="K64" s="446">
        <f>J64/1000000</f>
        <v>-0.011</v>
      </c>
      <c r="L64" s="445">
        <v>996153</v>
      </c>
      <c r="M64" s="446">
        <v>997142</v>
      </c>
      <c r="N64" s="446">
        <f>L64-M64</f>
        <v>-989</v>
      </c>
      <c r="O64" s="446">
        <f>$F64*N64</f>
        <v>989000</v>
      </c>
      <c r="P64" s="446">
        <f>O64/1000000</f>
        <v>0.989</v>
      </c>
      <c r="Q64" s="731" t="s">
        <v>419</v>
      </c>
    </row>
    <row r="65" spans="1:17" ht="15.75" customHeight="1">
      <c r="A65" s="486"/>
      <c r="B65" s="488" t="s">
        <v>130</v>
      </c>
      <c r="C65" s="492"/>
      <c r="D65" s="52"/>
      <c r="E65" s="52"/>
      <c r="F65" s="501"/>
      <c r="G65" s="445"/>
      <c r="H65" s="446"/>
      <c r="I65" s="524"/>
      <c r="J65" s="524"/>
      <c r="K65" s="524"/>
      <c r="L65" s="445"/>
      <c r="M65" s="524"/>
      <c r="N65" s="524"/>
      <c r="O65" s="524"/>
      <c r="P65" s="524"/>
      <c r="Q65" s="184"/>
    </row>
    <row r="66" spans="1:17" ht="15.75" customHeight="1">
      <c r="A66" s="486">
        <v>4</v>
      </c>
      <c r="B66" s="487" t="s">
        <v>131</v>
      </c>
      <c r="C66" s="492">
        <v>4864915</v>
      </c>
      <c r="D66" s="48" t="s">
        <v>13</v>
      </c>
      <c r="E66" s="49" t="s">
        <v>361</v>
      </c>
      <c r="F66" s="501">
        <v>-1000</v>
      </c>
      <c r="G66" s="445">
        <v>946442</v>
      </c>
      <c r="H66" s="446">
        <v>947306</v>
      </c>
      <c r="I66" s="524">
        <f aca="true" t="shared" si="8" ref="I66:I71">G66-H66</f>
        <v>-864</v>
      </c>
      <c r="J66" s="524">
        <f aca="true" t="shared" si="9" ref="J66:J71">$F66*I66</f>
        <v>864000</v>
      </c>
      <c r="K66" s="524">
        <f aca="true" t="shared" si="10" ref="K66:K71">J66/1000000</f>
        <v>0.864</v>
      </c>
      <c r="L66" s="445">
        <v>993117</v>
      </c>
      <c r="M66" s="446">
        <v>993141</v>
      </c>
      <c r="N66" s="524">
        <f aca="true" t="shared" si="11" ref="N66:N71">L66-M66</f>
        <v>-24</v>
      </c>
      <c r="O66" s="524">
        <f aca="true" t="shared" si="12" ref="O66:O71">$F66*N66</f>
        <v>24000</v>
      </c>
      <c r="P66" s="524">
        <f aca="true" t="shared" si="13" ref="P66:P71">O66/1000000</f>
        <v>0.024</v>
      </c>
      <c r="Q66" s="184"/>
    </row>
    <row r="67" spans="1:17" ht="15.75" customHeight="1">
      <c r="A67" s="486">
        <v>5</v>
      </c>
      <c r="B67" s="487" t="s">
        <v>132</v>
      </c>
      <c r="C67" s="492">
        <v>4864993</v>
      </c>
      <c r="D67" s="48" t="s">
        <v>13</v>
      </c>
      <c r="E67" s="49" t="s">
        <v>361</v>
      </c>
      <c r="F67" s="501">
        <v>-1000</v>
      </c>
      <c r="G67" s="445">
        <v>936861</v>
      </c>
      <c r="H67" s="446">
        <v>937725</v>
      </c>
      <c r="I67" s="524">
        <f t="shared" si="8"/>
        <v>-864</v>
      </c>
      <c r="J67" s="524">
        <f t="shared" si="9"/>
        <v>864000</v>
      </c>
      <c r="K67" s="524">
        <f t="shared" si="10"/>
        <v>0.864</v>
      </c>
      <c r="L67" s="445">
        <v>991449</v>
      </c>
      <c r="M67" s="446">
        <v>991469</v>
      </c>
      <c r="N67" s="524">
        <f t="shared" si="11"/>
        <v>-20</v>
      </c>
      <c r="O67" s="524">
        <f t="shared" si="12"/>
        <v>20000</v>
      </c>
      <c r="P67" s="524">
        <f t="shared" si="13"/>
        <v>0.02</v>
      </c>
      <c r="Q67" s="184"/>
    </row>
    <row r="68" spans="1:17" ht="15.75" customHeight="1">
      <c r="A68" s="486">
        <v>6</v>
      </c>
      <c r="B68" s="487" t="s">
        <v>133</v>
      </c>
      <c r="C68" s="492">
        <v>4864914</v>
      </c>
      <c r="D68" s="48" t="s">
        <v>13</v>
      </c>
      <c r="E68" s="49" t="s">
        <v>361</v>
      </c>
      <c r="F68" s="501">
        <v>-1000</v>
      </c>
      <c r="G68" s="445">
        <v>171</v>
      </c>
      <c r="H68" s="446">
        <v>131</v>
      </c>
      <c r="I68" s="524">
        <f t="shared" si="8"/>
        <v>40</v>
      </c>
      <c r="J68" s="524">
        <f t="shared" si="9"/>
        <v>-40000</v>
      </c>
      <c r="K68" s="524">
        <f t="shared" si="10"/>
        <v>-0.04</v>
      </c>
      <c r="L68" s="445">
        <v>993278</v>
      </c>
      <c r="M68" s="446">
        <v>993296</v>
      </c>
      <c r="N68" s="524">
        <f t="shared" si="11"/>
        <v>-18</v>
      </c>
      <c r="O68" s="524">
        <f t="shared" si="12"/>
        <v>18000</v>
      </c>
      <c r="P68" s="524">
        <f t="shared" si="13"/>
        <v>0.018</v>
      </c>
      <c r="Q68" s="184"/>
    </row>
    <row r="69" spans="1:17" ht="15.75" customHeight="1">
      <c r="A69" s="486">
        <v>7</v>
      </c>
      <c r="B69" s="487" t="s">
        <v>134</v>
      </c>
      <c r="C69" s="492">
        <v>4865167</v>
      </c>
      <c r="D69" s="48" t="s">
        <v>13</v>
      </c>
      <c r="E69" s="49" t="s">
        <v>361</v>
      </c>
      <c r="F69" s="501">
        <v>-1000</v>
      </c>
      <c r="G69" s="445">
        <v>1655</v>
      </c>
      <c r="H69" s="446">
        <v>1655</v>
      </c>
      <c r="I69" s="524">
        <f t="shared" si="8"/>
        <v>0</v>
      </c>
      <c r="J69" s="524">
        <f t="shared" si="9"/>
        <v>0</v>
      </c>
      <c r="K69" s="524">
        <f t="shared" si="10"/>
        <v>0</v>
      </c>
      <c r="L69" s="445">
        <v>980809</v>
      </c>
      <c r="M69" s="446">
        <v>980809</v>
      </c>
      <c r="N69" s="524">
        <f t="shared" si="11"/>
        <v>0</v>
      </c>
      <c r="O69" s="524">
        <f t="shared" si="12"/>
        <v>0</v>
      </c>
      <c r="P69" s="524">
        <f t="shared" si="13"/>
        <v>0</v>
      </c>
      <c r="Q69" s="184"/>
    </row>
    <row r="70" spans="1:17" s="92" customFormat="1" ht="15">
      <c r="A70" s="581">
        <v>8</v>
      </c>
      <c r="B70" s="705" t="s">
        <v>135</v>
      </c>
      <c r="C70" s="706">
        <v>4864893</v>
      </c>
      <c r="D70" s="77" t="s">
        <v>13</v>
      </c>
      <c r="E70" s="78" t="s">
        <v>361</v>
      </c>
      <c r="F70" s="582">
        <v>-2000</v>
      </c>
      <c r="G70" s="445">
        <v>998622</v>
      </c>
      <c r="H70" s="446">
        <v>998610</v>
      </c>
      <c r="I70" s="524">
        <f>G70-H70</f>
        <v>12</v>
      </c>
      <c r="J70" s="524">
        <f t="shared" si="9"/>
        <v>-24000</v>
      </c>
      <c r="K70" s="524">
        <f t="shared" si="10"/>
        <v>-0.024</v>
      </c>
      <c r="L70" s="445">
        <v>988314</v>
      </c>
      <c r="M70" s="446">
        <v>988712</v>
      </c>
      <c r="N70" s="524">
        <f>L70-M70</f>
        <v>-398</v>
      </c>
      <c r="O70" s="524">
        <f t="shared" si="12"/>
        <v>796000</v>
      </c>
      <c r="P70" s="524">
        <f t="shared" si="13"/>
        <v>0.796</v>
      </c>
      <c r="Q70" s="583"/>
    </row>
    <row r="71" spans="1:17" ht="15.75" customHeight="1">
      <c r="A71" s="486">
        <v>9</v>
      </c>
      <c r="B71" s="487" t="s">
        <v>136</v>
      </c>
      <c r="C71" s="492">
        <v>4864918</v>
      </c>
      <c r="D71" s="48" t="s">
        <v>13</v>
      </c>
      <c r="E71" s="49" t="s">
        <v>361</v>
      </c>
      <c r="F71" s="501">
        <v>-1000</v>
      </c>
      <c r="G71" s="445">
        <v>999728</v>
      </c>
      <c r="H71" s="446">
        <v>999728</v>
      </c>
      <c r="I71" s="524">
        <f t="shared" si="8"/>
        <v>0</v>
      </c>
      <c r="J71" s="524">
        <f t="shared" si="9"/>
        <v>0</v>
      </c>
      <c r="K71" s="524">
        <f t="shared" si="10"/>
        <v>0</v>
      </c>
      <c r="L71" s="445">
        <v>972197</v>
      </c>
      <c r="M71" s="446">
        <v>974040</v>
      </c>
      <c r="N71" s="524">
        <f t="shared" si="11"/>
        <v>-1843</v>
      </c>
      <c r="O71" s="524">
        <f t="shared" si="12"/>
        <v>1843000</v>
      </c>
      <c r="P71" s="524">
        <f t="shared" si="13"/>
        <v>1.843</v>
      </c>
      <c r="Q71" s="733"/>
    </row>
    <row r="72" spans="1:17" ht="15.75" customHeight="1">
      <c r="A72" s="486"/>
      <c r="B72" s="489" t="s">
        <v>137</v>
      </c>
      <c r="C72" s="492"/>
      <c r="D72" s="48"/>
      <c r="E72" s="48"/>
      <c r="F72" s="501"/>
      <c r="G72" s="445"/>
      <c r="H72" s="446"/>
      <c r="I72" s="524"/>
      <c r="J72" s="524"/>
      <c r="K72" s="524"/>
      <c r="L72" s="445"/>
      <c r="M72" s="524"/>
      <c r="N72" s="524"/>
      <c r="O72" s="524"/>
      <c r="P72" s="524"/>
      <c r="Q72" s="184"/>
    </row>
    <row r="73" spans="1:17" ht="15.75" customHeight="1">
      <c r="A73" s="486">
        <v>10</v>
      </c>
      <c r="B73" s="487" t="s">
        <v>138</v>
      </c>
      <c r="C73" s="492">
        <v>4864916</v>
      </c>
      <c r="D73" s="48" t="s">
        <v>13</v>
      </c>
      <c r="E73" s="49" t="s">
        <v>361</v>
      </c>
      <c r="F73" s="501">
        <v>-1000</v>
      </c>
      <c r="G73" s="445">
        <v>12635</v>
      </c>
      <c r="H73" s="446">
        <v>12638</v>
      </c>
      <c r="I73" s="524">
        <f>G73-H73</f>
        <v>-3</v>
      </c>
      <c r="J73" s="524">
        <f>$F73*I73</f>
        <v>3000</v>
      </c>
      <c r="K73" s="524">
        <f>J73/1000000</f>
        <v>0.003</v>
      </c>
      <c r="L73" s="445">
        <v>949336</v>
      </c>
      <c r="M73" s="446">
        <v>951941</v>
      </c>
      <c r="N73" s="524">
        <f>L73-M73</f>
        <v>-2605</v>
      </c>
      <c r="O73" s="524">
        <f>$F73*N73</f>
        <v>2605000</v>
      </c>
      <c r="P73" s="526">
        <f>O73/1000000</f>
        <v>2.605</v>
      </c>
      <c r="Q73" s="184"/>
    </row>
    <row r="74" spans="1:17" ht="15.75" customHeight="1">
      <c r="A74" s="486">
        <v>11</v>
      </c>
      <c r="B74" s="487" t="s">
        <v>139</v>
      </c>
      <c r="C74" s="492">
        <v>4864917</v>
      </c>
      <c r="D74" s="48" t="s">
        <v>13</v>
      </c>
      <c r="E74" s="49" t="s">
        <v>361</v>
      </c>
      <c r="F74" s="501">
        <v>-1000</v>
      </c>
      <c r="G74" s="445">
        <v>966097</v>
      </c>
      <c r="H74" s="446">
        <v>966046</v>
      </c>
      <c r="I74" s="524">
        <f>G74-H74</f>
        <v>51</v>
      </c>
      <c r="J74" s="524">
        <f>$F74*I74</f>
        <v>-51000</v>
      </c>
      <c r="K74" s="524">
        <f>J74/1000000</f>
        <v>-0.051</v>
      </c>
      <c r="L74" s="445">
        <v>878607</v>
      </c>
      <c r="M74" s="446">
        <v>880140</v>
      </c>
      <c r="N74" s="524">
        <f>L74-M74</f>
        <v>-1533</v>
      </c>
      <c r="O74" s="524">
        <f>$F74*N74</f>
        <v>1533000</v>
      </c>
      <c r="P74" s="526">
        <f>O74/1000000</f>
        <v>1.533</v>
      </c>
      <c r="Q74" s="184"/>
    </row>
    <row r="75" spans="1:17" ht="15.75" customHeight="1">
      <c r="A75" s="486"/>
      <c r="B75" s="488" t="s">
        <v>140</v>
      </c>
      <c r="C75" s="492"/>
      <c r="D75" s="52"/>
      <c r="E75" s="52"/>
      <c r="F75" s="501"/>
      <c r="G75" s="445"/>
      <c r="H75" s="446"/>
      <c r="I75" s="524"/>
      <c r="J75" s="524"/>
      <c r="K75" s="524"/>
      <c r="L75" s="445"/>
      <c r="M75" s="524"/>
      <c r="N75" s="524"/>
      <c r="O75" s="524"/>
      <c r="P75" s="524"/>
      <c r="Q75" s="184"/>
    </row>
    <row r="76" spans="1:17" ht="19.5" customHeight="1">
      <c r="A76" s="486">
        <v>12</v>
      </c>
      <c r="B76" s="487" t="s">
        <v>141</v>
      </c>
      <c r="C76" s="492">
        <v>4865053</v>
      </c>
      <c r="D76" s="48" t="s">
        <v>13</v>
      </c>
      <c r="E76" s="49" t="s">
        <v>361</v>
      </c>
      <c r="F76" s="501">
        <v>-1000</v>
      </c>
      <c r="G76" s="445">
        <v>21507</v>
      </c>
      <c r="H76" s="446">
        <v>21473</v>
      </c>
      <c r="I76" s="524">
        <f>G76-H76</f>
        <v>34</v>
      </c>
      <c r="J76" s="524">
        <f>$F76*I76</f>
        <v>-34000</v>
      </c>
      <c r="K76" s="524">
        <f>J76/1000000</f>
        <v>-0.034</v>
      </c>
      <c r="L76" s="445">
        <v>31598</v>
      </c>
      <c r="M76" s="446">
        <v>31640</v>
      </c>
      <c r="N76" s="524">
        <f>L76-M76</f>
        <v>-42</v>
      </c>
      <c r="O76" s="524">
        <f>$F76*N76</f>
        <v>42000</v>
      </c>
      <c r="P76" s="524">
        <f>O76/1000000</f>
        <v>0.042</v>
      </c>
      <c r="Q76" s="620"/>
    </row>
    <row r="77" spans="1:17" ht="19.5" customHeight="1">
      <c r="A77" s="486">
        <v>13</v>
      </c>
      <c r="B77" s="487" t="s">
        <v>142</v>
      </c>
      <c r="C77" s="492">
        <v>4864986</v>
      </c>
      <c r="D77" s="48" t="s">
        <v>13</v>
      </c>
      <c r="E77" s="49" t="s">
        <v>361</v>
      </c>
      <c r="F77" s="501">
        <v>-1000</v>
      </c>
      <c r="G77" s="445">
        <v>19326</v>
      </c>
      <c r="H77" s="446">
        <v>19326</v>
      </c>
      <c r="I77" s="446">
        <f>G77-H77</f>
        <v>0</v>
      </c>
      <c r="J77" s="446">
        <f>$F77*I77</f>
        <v>0</v>
      </c>
      <c r="K77" s="446">
        <f>J77/1000000</f>
        <v>0</v>
      </c>
      <c r="L77" s="445">
        <v>40433</v>
      </c>
      <c r="M77" s="446">
        <v>40327</v>
      </c>
      <c r="N77" s="446">
        <f>L77-M77</f>
        <v>106</v>
      </c>
      <c r="O77" s="446">
        <f>$F77*N77</f>
        <v>-106000</v>
      </c>
      <c r="P77" s="446">
        <f>O77/1000000</f>
        <v>-0.106</v>
      </c>
      <c r="Q77" s="620"/>
    </row>
    <row r="78" spans="1:17" ht="15.75" customHeight="1">
      <c r="A78" s="486"/>
      <c r="B78" s="489" t="s">
        <v>147</v>
      </c>
      <c r="C78" s="492"/>
      <c r="D78" s="48"/>
      <c r="E78" s="48"/>
      <c r="F78" s="501"/>
      <c r="G78" s="525"/>
      <c r="H78" s="446"/>
      <c r="I78" s="446"/>
      <c r="J78" s="446"/>
      <c r="K78" s="446"/>
      <c r="L78" s="525"/>
      <c r="M78" s="446"/>
      <c r="N78" s="446"/>
      <c r="O78" s="446"/>
      <c r="P78" s="446"/>
      <c r="Q78" s="184"/>
    </row>
    <row r="79" spans="1:17" ht="15.75" customHeight="1" thickBot="1">
      <c r="A79" s="490">
        <v>14</v>
      </c>
      <c r="B79" s="491" t="s">
        <v>148</v>
      </c>
      <c r="C79" s="493">
        <v>4902528</v>
      </c>
      <c r="D79" s="113" t="s">
        <v>13</v>
      </c>
      <c r="E79" s="55" t="s">
        <v>361</v>
      </c>
      <c r="F79" s="503">
        <v>100</v>
      </c>
      <c r="G79" s="450">
        <v>11525</v>
      </c>
      <c r="H79" s="451">
        <v>11525</v>
      </c>
      <c r="I79" s="451">
        <f>G79-H79</f>
        <v>0</v>
      </c>
      <c r="J79" s="451">
        <f>$F79*I79</f>
        <v>0</v>
      </c>
      <c r="K79" s="451">
        <f>J79/1000000</f>
        <v>0</v>
      </c>
      <c r="L79" s="450">
        <v>4086</v>
      </c>
      <c r="M79" s="451">
        <v>4086</v>
      </c>
      <c r="N79" s="451">
        <f>L79-M79</f>
        <v>0</v>
      </c>
      <c r="O79" s="451">
        <f>$F79*N79</f>
        <v>0</v>
      </c>
      <c r="P79" s="451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0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2" t="s">
        <v>262</v>
      </c>
      <c r="F81" s="246"/>
      <c r="I81" s="19"/>
      <c r="J81" s="19"/>
      <c r="K81" s="483">
        <f>SUM(K62:K79)</f>
        <v>1.547</v>
      </c>
      <c r="L81" s="21"/>
      <c r="N81" s="19"/>
      <c r="O81" s="19"/>
      <c r="P81" s="483">
        <f>SUM(P62:P79)</f>
        <v>9.899999999999999</v>
      </c>
    </row>
    <row r="82" spans="2:16" ht="18">
      <c r="B82" s="382"/>
      <c r="F82" s="246"/>
      <c r="I82" s="19"/>
      <c r="J82" s="19"/>
      <c r="K82" s="23"/>
      <c r="L82" s="21"/>
      <c r="N82" s="19"/>
      <c r="O82" s="19"/>
      <c r="P82" s="384"/>
    </row>
    <row r="83" spans="2:16" ht="18">
      <c r="B83" s="382" t="s">
        <v>150</v>
      </c>
      <c r="F83" s="246"/>
      <c r="I83" s="19"/>
      <c r="J83" s="19"/>
      <c r="K83" s="483">
        <f>SUM(K81:K82)</f>
        <v>1.547</v>
      </c>
      <c r="L83" s="21"/>
      <c r="N83" s="19"/>
      <c r="O83" s="19"/>
      <c r="P83" s="483">
        <f>SUM(P81:P82)</f>
        <v>9.899999999999999</v>
      </c>
    </row>
    <row r="84" spans="6:16" ht="15">
      <c r="F84" s="246"/>
      <c r="I84" s="19"/>
      <c r="J84" s="19"/>
      <c r="K84" s="23"/>
      <c r="L84" s="21"/>
      <c r="N84" s="19"/>
      <c r="O84" s="19"/>
      <c r="P84" s="23"/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0" t="str">
        <f>NDPL!Q1</f>
        <v>SEPTEMBER-2012</v>
      </c>
      <c r="R86" s="310"/>
    </row>
    <row r="87" spans="1:16" ht="18.75" thickBot="1">
      <c r="A87" s="401" t="s">
        <v>261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01/10/12</v>
      </c>
      <c r="H88" s="41" t="str">
        <f>NDPL!H5</f>
        <v>INTIAL READING 01/09/12</v>
      </c>
      <c r="I88" s="41" t="s">
        <v>4</v>
      </c>
      <c r="J88" s="41" t="s">
        <v>5</v>
      </c>
      <c r="K88" s="41" t="s">
        <v>6</v>
      </c>
      <c r="L88" s="43" t="str">
        <f>NDPL!G5</f>
        <v>FINAL READING 01/10/12</v>
      </c>
      <c r="M88" s="41" t="str">
        <f>NDPL!H5</f>
        <v>INTIAL READING 01/09/12</v>
      </c>
      <c r="N88" s="41" t="s">
        <v>4</v>
      </c>
      <c r="O88" s="41" t="s">
        <v>5</v>
      </c>
      <c r="P88" s="41" t="s">
        <v>6</v>
      </c>
      <c r="Q88" s="42" t="s">
        <v>324</v>
      </c>
    </row>
    <row r="89" spans="1:16" ht="17.25" thickBot="1" thickTop="1">
      <c r="A89" s="6"/>
      <c r="B89" s="51"/>
      <c r="C89" s="4"/>
      <c r="D89" s="4"/>
      <c r="E89" s="4"/>
      <c r="F89" s="433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4"/>
      <c r="B90" s="495" t="s">
        <v>35</v>
      </c>
      <c r="C90" s="496"/>
      <c r="D90" s="104"/>
      <c r="E90" s="114"/>
      <c r="F90" s="434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6">
        <v>1</v>
      </c>
      <c r="B91" s="487" t="s">
        <v>36</v>
      </c>
      <c r="C91" s="492">
        <v>4864889</v>
      </c>
      <c r="D91" s="48" t="s">
        <v>13</v>
      </c>
      <c r="E91" s="49" t="s">
        <v>361</v>
      </c>
      <c r="F91" s="501">
        <v>-1000</v>
      </c>
      <c r="G91" s="445">
        <v>991630</v>
      </c>
      <c r="H91" s="446">
        <v>991620</v>
      </c>
      <c r="I91" s="521">
        <f>G91-H91</f>
        <v>10</v>
      </c>
      <c r="J91" s="521">
        <f aca="true" t="shared" si="14" ref="J91:J102">$F91*I91</f>
        <v>-10000</v>
      </c>
      <c r="K91" s="521">
        <f aca="true" t="shared" si="15" ref="K91:K102">J91/1000000</f>
        <v>-0.01</v>
      </c>
      <c r="L91" s="445">
        <v>998292</v>
      </c>
      <c r="M91" s="446">
        <v>998295</v>
      </c>
      <c r="N91" s="446">
        <f>L91-M91</f>
        <v>-3</v>
      </c>
      <c r="O91" s="446">
        <f aca="true" t="shared" si="16" ref="O91:O102">$F91*N91</f>
        <v>3000</v>
      </c>
      <c r="P91" s="446">
        <f aca="true" t="shared" si="17" ref="P91:P102">O91/1000000</f>
        <v>0.003</v>
      </c>
      <c r="Q91" s="184"/>
    </row>
    <row r="92" spans="1:17" ht="15.75" customHeight="1">
      <c r="A92" s="486">
        <v>2</v>
      </c>
      <c r="B92" s="487" t="s">
        <v>37</v>
      </c>
      <c r="C92" s="492">
        <v>5128405</v>
      </c>
      <c r="D92" s="48" t="s">
        <v>13</v>
      </c>
      <c r="E92" s="49" t="s">
        <v>361</v>
      </c>
      <c r="F92" s="501">
        <v>-500</v>
      </c>
      <c r="G92" s="445">
        <v>114</v>
      </c>
      <c r="H92" s="446">
        <v>111</v>
      </c>
      <c r="I92" s="353">
        <f aca="true" t="shared" si="18" ref="I92:I98">G92-H92</f>
        <v>3</v>
      </c>
      <c r="J92" s="353">
        <f t="shared" si="14"/>
        <v>-1500</v>
      </c>
      <c r="K92" s="353">
        <f t="shared" si="15"/>
        <v>-0.0015</v>
      </c>
      <c r="L92" s="445">
        <v>161</v>
      </c>
      <c r="M92" s="446">
        <v>176</v>
      </c>
      <c r="N92" s="446">
        <f aca="true" t="shared" si="19" ref="N92:N98">L92-M92</f>
        <v>-15</v>
      </c>
      <c r="O92" s="446">
        <f t="shared" si="16"/>
        <v>7500</v>
      </c>
      <c r="P92" s="446">
        <f t="shared" si="17"/>
        <v>0.0075</v>
      </c>
      <c r="Q92" s="184"/>
    </row>
    <row r="93" spans="1:17" ht="15.75" customHeight="1">
      <c r="A93" s="486"/>
      <c r="B93" s="489" t="s">
        <v>394</v>
      </c>
      <c r="C93" s="492"/>
      <c r="D93" s="48"/>
      <c r="E93" s="49"/>
      <c r="F93" s="501"/>
      <c r="G93" s="527"/>
      <c r="H93" s="521"/>
      <c r="I93" s="521"/>
      <c r="J93" s="521"/>
      <c r="K93" s="521"/>
      <c r="L93" s="445"/>
      <c r="M93" s="446"/>
      <c r="N93" s="446"/>
      <c r="O93" s="446"/>
      <c r="P93" s="446"/>
      <c r="Q93" s="184"/>
    </row>
    <row r="94" spans="1:17" ht="15">
      <c r="A94" s="486">
        <v>3</v>
      </c>
      <c r="B94" s="428" t="s">
        <v>114</v>
      </c>
      <c r="C94" s="492">
        <v>4865136</v>
      </c>
      <c r="D94" s="52" t="s">
        <v>13</v>
      </c>
      <c r="E94" s="49" t="s">
        <v>361</v>
      </c>
      <c r="F94" s="501">
        <v>-200</v>
      </c>
      <c r="G94" s="445">
        <v>31225</v>
      </c>
      <c r="H94" s="446">
        <v>28891</v>
      </c>
      <c r="I94" s="521">
        <f>G94-H94</f>
        <v>2334</v>
      </c>
      <c r="J94" s="521">
        <f t="shared" si="14"/>
        <v>-466800</v>
      </c>
      <c r="K94" s="521">
        <f t="shared" si="15"/>
        <v>-0.4668</v>
      </c>
      <c r="L94" s="445">
        <v>65244</v>
      </c>
      <c r="M94" s="446">
        <v>65230</v>
      </c>
      <c r="N94" s="446">
        <f>L94-M94</f>
        <v>14</v>
      </c>
      <c r="O94" s="446">
        <f t="shared" si="16"/>
        <v>-2800</v>
      </c>
      <c r="P94" s="449">
        <f t="shared" si="17"/>
        <v>-0.0028</v>
      </c>
      <c r="Q94" s="586"/>
    </row>
    <row r="95" spans="1:17" ht="15.75" customHeight="1">
      <c r="A95" s="486">
        <v>4</v>
      </c>
      <c r="B95" s="487" t="s">
        <v>115</v>
      </c>
      <c r="C95" s="492">
        <v>4865137</v>
      </c>
      <c r="D95" s="48" t="s">
        <v>13</v>
      </c>
      <c r="E95" s="49" t="s">
        <v>361</v>
      </c>
      <c r="F95" s="501">
        <v>-100</v>
      </c>
      <c r="G95" s="445">
        <v>55480</v>
      </c>
      <c r="H95" s="446">
        <v>52402</v>
      </c>
      <c r="I95" s="521">
        <f t="shared" si="18"/>
        <v>3078</v>
      </c>
      <c r="J95" s="521">
        <f t="shared" si="14"/>
        <v>-307800</v>
      </c>
      <c r="K95" s="521">
        <f t="shared" si="15"/>
        <v>-0.3078</v>
      </c>
      <c r="L95" s="445">
        <v>126728</v>
      </c>
      <c r="M95" s="446">
        <v>126630</v>
      </c>
      <c r="N95" s="446">
        <f t="shared" si="19"/>
        <v>98</v>
      </c>
      <c r="O95" s="446">
        <f t="shared" si="16"/>
        <v>-9800</v>
      </c>
      <c r="P95" s="446">
        <f t="shared" si="17"/>
        <v>-0.0098</v>
      </c>
      <c r="Q95" s="184"/>
    </row>
    <row r="96" spans="1:17" ht="15">
      <c r="A96" s="486">
        <v>5</v>
      </c>
      <c r="B96" s="487" t="s">
        <v>116</v>
      </c>
      <c r="C96" s="492">
        <v>4865138</v>
      </c>
      <c r="D96" s="48" t="s">
        <v>13</v>
      </c>
      <c r="E96" s="49" t="s">
        <v>361</v>
      </c>
      <c r="F96" s="501">
        <v>-200</v>
      </c>
      <c r="G96" s="448">
        <v>987310</v>
      </c>
      <c r="H96" s="449">
        <v>987665</v>
      </c>
      <c r="I96" s="353">
        <f>G96-H96</f>
        <v>-355</v>
      </c>
      <c r="J96" s="353">
        <f t="shared" si="14"/>
        <v>71000</v>
      </c>
      <c r="K96" s="353">
        <f t="shared" si="15"/>
        <v>0.071</v>
      </c>
      <c r="L96" s="448">
        <v>3930</v>
      </c>
      <c r="M96" s="449">
        <v>3932</v>
      </c>
      <c r="N96" s="449">
        <f>L96-M96</f>
        <v>-2</v>
      </c>
      <c r="O96" s="449">
        <f t="shared" si="16"/>
        <v>400</v>
      </c>
      <c r="P96" s="449">
        <f t="shared" si="17"/>
        <v>0.0004</v>
      </c>
      <c r="Q96" s="712"/>
    </row>
    <row r="97" spans="1:17" ht="15">
      <c r="A97" s="486">
        <v>6</v>
      </c>
      <c r="B97" s="487" t="s">
        <v>117</v>
      </c>
      <c r="C97" s="492">
        <v>4865139</v>
      </c>
      <c r="D97" s="48" t="s">
        <v>13</v>
      </c>
      <c r="E97" s="49" t="s">
        <v>361</v>
      </c>
      <c r="F97" s="501">
        <v>-200</v>
      </c>
      <c r="G97" s="445">
        <v>54216</v>
      </c>
      <c r="H97" s="446">
        <v>51716</v>
      </c>
      <c r="I97" s="521">
        <f t="shared" si="18"/>
        <v>2500</v>
      </c>
      <c r="J97" s="521">
        <f t="shared" si="14"/>
        <v>-500000</v>
      </c>
      <c r="K97" s="521">
        <f t="shared" si="15"/>
        <v>-0.5</v>
      </c>
      <c r="L97" s="445">
        <v>82235</v>
      </c>
      <c r="M97" s="446">
        <v>82207</v>
      </c>
      <c r="N97" s="446">
        <f t="shared" si="19"/>
        <v>28</v>
      </c>
      <c r="O97" s="446">
        <f t="shared" si="16"/>
        <v>-5600</v>
      </c>
      <c r="P97" s="446">
        <f t="shared" si="17"/>
        <v>-0.0056</v>
      </c>
      <c r="Q97" s="703"/>
    </row>
    <row r="98" spans="1:17" ht="15.75" customHeight="1">
      <c r="A98" s="486">
        <v>7</v>
      </c>
      <c r="B98" s="487" t="s">
        <v>118</v>
      </c>
      <c r="C98" s="492">
        <v>4864948</v>
      </c>
      <c r="D98" s="48" t="s">
        <v>13</v>
      </c>
      <c r="E98" s="49" t="s">
        <v>361</v>
      </c>
      <c r="F98" s="501">
        <v>-1000</v>
      </c>
      <c r="G98" s="445">
        <v>71742</v>
      </c>
      <c r="H98" s="446">
        <v>70590</v>
      </c>
      <c r="I98" s="521">
        <f t="shared" si="18"/>
        <v>1152</v>
      </c>
      <c r="J98" s="521">
        <f t="shared" si="14"/>
        <v>-1152000</v>
      </c>
      <c r="K98" s="521">
        <f t="shared" si="15"/>
        <v>-1.152</v>
      </c>
      <c r="L98" s="445">
        <v>737</v>
      </c>
      <c r="M98" s="446">
        <v>732</v>
      </c>
      <c r="N98" s="446">
        <f t="shared" si="19"/>
        <v>5</v>
      </c>
      <c r="O98" s="446">
        <f t="shared" si="16"/>
        <v>-5000</v>
      </c>
      <c r="P98" s="446">
        <f t="shared" si="17"/>
        <v>-0.005</v>
      </c>
      <c r="Q98" s="184"/>
    </row>
    <row r="99" spans="1:17" ht="15.75" customHeight="1">
      <c r="A99" s="486">
        <v>8</v>
      </c>
      <c r="B99" s="487" t="s">
        <v>390</v>
      </c>
      <c r="C99" s="492">
        <v>4864949</v>
      </c>
      <c r="D99" s="48" t="s">
        <v>13</v>
      </c>
      <c r="E99" s="49" t="s">
        <v>361</v>
      </c>
      <c r="F99" s="501">
        <v>-1000</v>
      </c>
      <c r="G99" s="445">
        <v>11042</v>
      </c>
      <c r="H99" s="446">
        <v>10876</v>
      </c>
      <c r="I99" s="521">
        <f>G99-H99</f>
        <v>166</v>
      </c>
      <c r="J99" s="521">
        <f t="shared" si="14"/>
        <v>-166000</v>
      </c>
      <c r="K99" s="521">
        <f t="shared" si="15"/>
        <v>-0.166</v>
      </c>
      <c r="L99" s="445">
        <v>367</v>
      </c>
      <c r="M99" s="446">
        <v>366</v>
      </c>
      <c r="N99" s="446">
        <f>L99-M99</f>
        <v>1</v>
      </c>
      <c r="O99" s="446">
        <f t="shared" si="16"/>
        <v>-1000</v>
      </c>
      <c r="P99" s="446">
        <f t="shared" si="17"/>
        <v>-0.001</v>
      </c>
      <c r="Q99" s="587"/>
    </row>
    <row r="100" spans="1:17" ht="15.75" customHeight="1">
      <c r="A100" s="486">
        <v>9</v>
      </c>
      <c r="B100" s="487" t="s">
        <v>414</v>
      </c>
      <c r="C100" s="492">
        <v>5128434</v>
      </c>
      <c r="D100" s="48" t="s">
        <v>13</v>
      </c>
      <c r="E100" s="49" t="s">
        <v>361</v>
      </c>
      <c r="F100" s="501">
        <v>-800</v>
      </c>
      <c r="G100" s="445">
        <v>992167</v>
      </c>
      <c r="H100" s="446">
        <v>992839</v>
      </c>
      <c r="I100" s="521">
        <f>G100-H100</f>
        <v>-672</v>
      </c>
      <c r="J100" s="521">
        <f t="shared" si="14"/>
        <v>537600</v>
      </c>
      <c r="K100" s="521">
        <f t="shared" si="15"/>
        <v>0.5376</v>
      </c>
      <c r="L100" s="445">
        <v>997528</v>
      </c>
      <c r="M100" s="446">
        <v>997580</v>
      </c>
      <c r="N100" s="446">
        <f>L100-M100</f>
        <v>-52</v>
      </c>
      <c r="O100" s="446">
        <f t="shared" si="16"/>
        <v>41600</v>
      </c>
      <c r="P100" s="446">
        <f t="shared" si="17"/>
        <v>0.0416</v>
      </c>
      <c r="Q100" s="184"/>
    </row>
    <row r="101" spans="1:17" ht="15.75" customHeight="1">
      <c r="A101" s="486">
        <v>10</v>
      </c>
      <c r="B101" s="487" t="s">
        <v>413</v>
      </c>
      <c r="C101" s="492">
        <v>5128430</v>
      </c>
      <c r="D101" s="48" t="s">
        <v>13</v>
      </c>
      <c r="E101" s="49" t="s">
        <v>361</v>
      </c>
      <c r="F101" s="501">
        <v>-800</v>
      </c>
      <c r="G101" s="445">
        <v>999350</v>
      </c>
      <c r="H101" s="446">
        <v>999723</v>
      </c>
      <c r="I101" s="521">
        <f>G101-H101</f>
        <v>-373</v>
      </c>
      <c r="J101" s="521">
        <f t="shared" si="14"/>
        <v>298400</v>
      </c>
      <c r="K101" s="521">
        <f t="shared" si="15"/>
        <v>0.2984</v>
      </c>
      <c r="L101" s="445">
        <v>999526</v>
      </c>
      <c r="M101" s="446">
        <v>999560</v>
      </c>
      <c r="N101" s="446">
        <f>L101-M101</f>
        <v>-34</v>
      </c>
      <c r="O101" s="446">
        <f t="shared" si="16"/>
        <v>27200</v>
      </c>
      <c r="P101" s="446">
        <f t="shared" si="17"/>
        <v>0.0272</v>
      </c>
      <c r="Q101" s="184"/>
    </row>
    <row r="102" spans="1:17" ht="15.75" customHeight="1">
      <c r="A102" s="486">
        <v>11</v>
      </c>
      <c r="B102" s="487" t="s">
        <v>405</v>
      </c>
      <c r="C102" s="492">
        <v>5128445</v>
      </c>
      <c r="D102" s="200" t="s">
        <v>13</v>
      </c>
      <c r="E102" s="313" t="s">
        <v>361</v>
      </c>
      <c r="F102" s="501">
        <v>-800</v>
      </c>
      <c r="G102" s="445">
        <v>3248</v>
      </c>
      <c r="H102" s="446">
        <v>3503</v>
      </c>
      <c r="I102" s="521">
        <f>G102-H102</f>
        <v>-255</v>
      </c>
      <c r="J102" s="521">
        <f t="shared" si="14"/>
        <v>204000</v>
      </c>
      <c r="K102" s="521">
        <f t="shared" si="15"/>
        <v>0.204</v>
      </c>
      <c r="L102" s="445">
        <v>405</v>
      </c>
      <c r="M102" s="446">
        <v>418</v>
      </c>
      <c r="N102" s="446">
        <f>L102-M102</f>
        <v>-13</v>
      </c>
      <c r="O102" s="446">
        <f t="shared" si="16"/>
        <v>10400</v>
      </c>
      <c r="P102" s="446">
        <f t="shared" si="17"/>
        <v>0.0104</v>
      </c>
      <c r="Q102" s="587"/>
    </row>
    <row r="103" spans="1:17" ht="15.75" customHeight="1">
      <c r="A103" s="486"/>
      <c r="B103" s="488" t="s">
        <v>395</v>
      </c>
      <c r="C103" s="492"/>
      <c r="D103" s="52"/>
      <c r="E103" s="52"/>
      <c r="F103" s="501"/>
      <c r="G103" s="527"/>
      <c r="H103" s="521"/>
      <c r="I103" s="521"/>
      <c r="J103" s="521"/>
      <c r="K103" s="521"/>
      <c r="L103" s="445"/>
      <c r="M103" s="446"/>
      <c r="N103" s="446"/>
      <c r="O103" s="446"/>
      <c r="P103" s="446"/>
      <c r="Q103" s="184"/>
    </row>
    <row r="104" spans="1:17" ht="15.75" customHeight="1">
      <c r="A104" s="486">
        <v>12</v>
      </c>
      <c r="B104" s="487" t="s">
        <v>119</v>
      </c>
      <c r="C104" s="492">
        <v>4864951</v>
      </c>
      <c r="D104" s="48" t="s">
        <v>13</v>
      </c>
      <c r="E104" s="49" t="s">
        <v>361</v>
      </c>
      <c r="F104" s="501">
        <v>-1000</v>
      </c>
      <c r="G104" s="445">
        <v>996783</v>
      </c>
      <c r="H104" s="446">
        <v>996767</v>
      </c>
      <c r="I104" s="521">
        <f>G104-H104</f>
        <v>16</v>
      </c>
      <c r="J104" s="521">
        <f aca="true" t="shared" si="20" ref="J104:J111">$F104*I104</f>
        <v>-16000</v>
      </c>
      <c r="K104" s="521">
        <f aca="true" t="shared" si="21" ref="K104:K111">J104/1000000</f>
        <v>-0.016</v>
      </c>
      <c r="L104" s="445">
        <v>37625</v>
      </c>
      <c r="M104" s="446">
        <v>37478</v>
      </c>
      <c r="N104" s="446">
        <f>L104-M104</f>
        <v>147</v>
      </c>
      <c r="O104" s="446">
        <f aca="true" t="shared" si="22" ref="O104:O111">$F104*N104</f>
        <v>-147000</v>
      </c>
      <c r="P104" s="446">
        <f aca="true" t="shared" si="23" ref="P104:P111">O104/1000000</f>
        <v>-0.147</v>
      </c>
      <c r="Q104" s="184"/>
    </row>
    <row r="105" spans="1:17" ht="15.75" customHeight="1">
      <c r="A105" s="486">
        <v>13</v>
      </c>
      <c r="B105" s="487" t="s">
        <v>120</v>
      </c>
      <c r="C105" s="492">
        <v>4902501</v>
      </c>
      <c r="D105" s="48" t="s">
        <v>13</v>
      </c>
      <c r="E105" s="49" t="s">
        <v>361</v>
      </c>
      <c r="F105" s="501">
        <v>-1333.33</v>
      </c>
      <c r="G105" s="445">
        <v>996701</v>
      </c>
      <c r="H105" s="446">
        <v>996709</v>
      </c>
      <c r="I105" s="353">
        <f>G105-H105</f>
        <v>-8</v>
      </c>
      <c r="J105" s="353">
        <f t="shared" si="20"/>
        <v>10666.64</v>
      </c>
      <c r="K105" s="740">
        <f t="shared" si="21"/>
        <v>0.01066664</v>
      </c>
      <c r="L105" s="445">
        <v>268</v>
      </c>
      <c r="M105" s="446">
        <v>243</v>
      </c>
      <c r="N105" s="449">
        <f>L105-M105</f>
        <v>25</v>
      </c>
      <c r="O105" s="446">
        <f t="shared" si="22"/>
        <v>-33333.25</v>
      </c>
      <c r="P105" s="741">
        <f t="shared" si="23"/>
        <v>-0.03333325</v>
      </c>
      <c r="Q105" s="184"/>
    </row>
    <row r="106" spans="1:17" ht="15.75" customHeight="1">
      <c r="A106" s="486"/>
      <c r="B106" s="487"/>
      <c r="C106" s="492"/>
      <c r="D106" s="48"/>
      <c r="E106" s="49"/>
      <c r="F106" s="501"/>
      <c r="G106" s="412"/>
      <c r="H106" s="411"/>
      <c r="I106" s="353"/>
      <c r="J106" s="353"/>
      <c r="K106" s="353"/>
      <c r="L106" s="418"/>
      <c r="M106" s="411"/>
      <c r="N106" s="449"/>
      <c r="O106" s="446"/>
      <c r="P106" s="446"/>
      <c r="Q106" s="184"/>
    </row>
    <row r="107" spans="1:17" ht="15.75" customHeight="1">
      <c r="A107" s="486"/>
      <c r="B107" s="489" t="s">
        <v>121</v>
      </c>
      <c r="C107" s="492"/>
      <c r="D107" s="48"/>
      <c r="E107" s="48"/>
      <c r="F107" s="501"/>
      <c r="G107" s="527"/>
      <c r="H107" s="521"/>
      <c r="I107" s="521"/>
      <c r="J107" s="521"/>
      <c r="K107" s="521"/>
      <c r="L107" s="445"/>
      <c r="M107" s="446"/>
      <c r="N107" s="446"/>
      <c r="O107" s="446"/>
      <c r="P107" s="446"/>
      <c r="Q107" s="184"/>
    </row>
    <row r="108" spans="1:17" ht="15.75" customHeight="1">
      <c r="A108" s="486">
        <v>14</v>
      </c>
      <c r="B108" s="428" t="s">
        <v>47</v>
      </c>
      <c r="C108" s="492">
        <v>4864843</v>
      </c>
      <c r="D108" s="52" t="s">
        <v>13</v>
      </c>
      <c r="E108" s="49" t="s">
        <v>361</v>
      </c>
      <c r="F108" s="501">
        <v>-1000</v>
      </c>
      <c r="G108" s="445">
        <v>1007</v>
      </c>
      <c r="H108" s="446">
        <v>850</v>
      </c>
      <c r="I108" s="521">
        <f>G108-H108</f>
        <v>157</v>
      </c>
      <c r="J108" s="521">
        <f t="shared" si="20"/>
        <v>-157000</v>
      </c>
      <c r="K108" s="521">
        <f t="shared" si="21"/>
        <v>-0.157</v>
      </c>
      <c r="L108" s="445">
        <v>17719</v>
      </c>
      <c r="M108" s="446">
        <v>17642</v>
      </c>
      <c r="N108" s="446">
        <f>L108-M108</f>
        <v>77</v>
      </c>
      <c r="O108" s="446">
        <f t="shared" si="22"/>
        <v>-77000</v>
      </c>
      <c r="P108" s="446">
        <f t="shared" si="23"/>
        <v>-0.077</v>
      </c>
      <c r="Q108" s="184"/>
    </row>
    <row r="109" spans="1:17" ht="15.75" customHeight="1">
      <c r="A109" s="486">
        <v>15</v>
      </c>
      <c r="B109" s="487" t="s">
        <v>48</v>
      </c>
      <c r="C109" s="492">
        <v>4864844</v>
      </c>
      <c r="D109" s="48" t="s">
        <v>13</v>
      </c>
      <c r="E109" s="49" t="s">
        <v>361</v>
      </c>
      <c r="F109" s="501">
        <v>-1000</v>
      </c>
      <c r="G109" s="445">
        <v>999910</v>
      </c>
      <c r="H109" s="446">
        <v>999753</v>
      </c>
      <c r="I109" s="521">
        <f>G109-H109</f>
        <v>157</v>
      </c>
      <c r="J109" s="521">
        <f t="shared" si="20"/>
        <v>-157000</v>
      </c>
      <c r="K109" s="521">
        <f t="shared" si="21"/>
        <v>-0.157</v>
      </c>
      <c r="L109" s="445">
        <v>3113</v>
      </c>
      <c r="M109" s="446">
        <v>3134</v>
      </c>
      <c r="N109" s="446">
        <f>L109-M109</f>
        <v>-21</v>
      </c>
      <c r="O109" s="446">
        <f t="shared" si="22"/>
        <v>21000</v>
      </c>
      <c r="P109" s="446">
        <f t="shared" si="23"/>
        <v>0.021</v>
      </c>
      <c r="Q109" s="184"/>
    </row>
    <row r="110" spans="1:17" ht="15.75" customHeight="1">
      <c r="A110" s="486"/>
      <c r="B110" s="489" t="s">
        <v>49</v>
      </c>
      <c r="C110" s="492"/>
      <c r="D110" s="48"/>
      <c r="E110" s="48"/>
      <c r="F110" s="501"/>
      <c r="G110" s="527"/>
      <c r="H110" s="521"/>
      <c r="I110" s="521"/>
      <c r="J110" s="521"/>
      <c r="K110" s="521"/>
      <c r="L110" s="445"/>
      <c r="M110" s="446"/>
      <c r="N110" s="446"/>
      <c r="O110" s="446"/>
      <c r="P110" s="446"/>
      <c r="Q110" s="184"/>
    </row>
    <row r="111" spans="1:17" ht="15.75" customHeight="1">
      <c r="A111" s="486">
        <v>16</v>
      </c>
      <c r="B111" s="487" t="s">
        <v>86</v>
      </c>
      <c r="C111" s="492">
        <v>4865169</v>
      </c>
      <c r="D111" s="48" t="s">
        <v>13</v>
      </c>
      <c r="E111" s="49" t="s">
        <v>361</v>
      </c>
      <c r="F111" s="501">
        <v>-1000</v>
      </c>
      <c r="G111" s="445">
        <v>1362</v>
      </c>
      <c r="H111" s="446">
        <v>1363</v>
      </c>
      <c r="I111" s="521">
        <f>G111-H111</f>
        <v>-1</v>
      </c>
      <c r="J111" s="521">
        <f t="shared" si="20"/>
        <v>1000</v>
      </c>
      <c r="K111" s="521">
        <f t="shared" si="21"/>
        <v>0.001</v>
      </c>
      <c r="L111" s="445">
        <v>59781</v>
      </c>
      <c r="M111" s="446">
        <v>59553</v>
      </c>
      <c r="N111" s="446">
        <f>L111-M111</f>
        <v>228</v>
      </c>
      <c r="O111" s="446">
        <f t="shared" si="22"/>
        <v>-228000</v>
      </c>
      <c r="P111" s="446">
        <f t="shared" si="23"/>
        <v>-0.228</v>
      </c>
      <c r="Q111" s="184"/>
    </row>
    <row r="112" spans="1:17" ht="15.75" customHeight="1">
      <c r="A112" s="486"/>
      <c r="B112" s="488" t="s">
        <v>53</v>
      </c>
      <c r="C112" s="468"/>
      <c r="D112" s="52"/>
      <c r="E112" s="52"/>
      <c r="F112" s="501"/>
      <c r="G112" s="527"/>
      <c r="H112" s="528"/>
      <c r="I112" s="528"/>
      <c r="J112" s="528"/>
      <c r="K112" s="521"/>
      <c r="L112" s="448"/>
      <c r="M112" s="524"/>
      <c r="N112" s="524"/>
      <c r="O112" s="524"/>
      <c r="P112" s="446"/>
      <c r="Q112" s="231"/>
    </row>
    <row r="113" spans="1:17" ht="15.75" customHeight="1">
      <c r="A113" s="486"/>
      <c r="B113" s="488" t="s">
        <v>54</v>
      </c>
      <c r="C113" s="468"/>
      <c r="D113" s="52"/>
      <c r="E113" s="52"/>
      <c r="F113" s="501"/>
      <c r="G113" s="527"/>
      <c r="H113" s="528"/>
      <c r="I113" s="528"/>
      <c r="J113" s="528"/>
      <c r="K113" s="521"/>
      <c r="L113" s="448"/>
      <c r="M113" s="524"/>
      <c r="N113" s="524"/>
      <c r="O113" s="524"/>
      <c r="P113" s="446"/>
      <c r="Q113" s="231"/>
    </row>
    <row r="114" spans="1:17" ht="15.75" customHeight="1">
      <c r="A114" s="494"/>
      <c r="B114" s="497" t="s">
        <v>67</v>
      </c>
      <c r="C114" s="492"/>
      <c r="D114" s="52"/>
      <c r="E114" s="52"/>
      <c r="F114" s="501"/>
      <c r="G114" s="527"/>
      <c r="H114" s="521"/>
      <c r="I114" s="521"/>
      <c r="J114" s="521"/>
      <c r="K114" s="521"/>
      <c r="L114" s="448"/>
      <c r="M114" s="446"/>
      <c r="N114" s="446"/>
      <c r="O114" s="446"/>
      <c r="P114" s="446"/>
      <c r="Q114" s="231"/>
    </row>
    <row r="115" spans="1:17" ht="24" customHeight="1">
      <c r="A115" s="486">
        <v>17</v>
      </c>
      <c r="B115" s="498" t="s">
        <v>68</v>
      </c>
      <c r="C115" s="492">
        <v>4865091</v>
      </c>
      <c r="D115" s="48" t="s">
        <v>13</v>
      </c>
      <c r="E115" s="49" t="s">
        <v>361</v>
      </c>
      <c r="F115" s="501">
        <v>-500</v>
      </c>
      <c r="G115" s="445">
        <v>5132</v>
      </c>
      <c r="H115" s="446">
        <v>5132</v>
      </c>
      <c r="I115" s="521">
        <f>G115-H115</f>
        <v>0</v>
      </c>
      <c r="J115" s="521">
        <f>$F115*I115</f>
        <v>0</v>
      </c>
      <c r="K115" s="521">
        <f>J115/1000000</f>
        <v>0</v>
      </c>
      <c r="L115" s="445">
        <v>25542</v>
      </c>
      <c r="M115" s="446">
        <v>25216</v>
      </c>
      <c r="N115" s="446">
        <f>L115-M115</f>
        <v>326</v>
      </c>
      <c r="O115" s="446">
        <f>$F115*N115</f>
        <v>-163000</v>
      </c>
      <c r="P115" s="446">
        <f>O115/1000000</f>
        <v>-0.163</v>
      </c>
      <c r="Q115" s="586"/>
    </row>
    <row r="116" spans="1:17" ht="15.75" customHeight="1">
      <c r="A116" s="486">
        <v>18</v>
      </c>
      <c r="B116" s="498" t="s">
        <v>69</v>
      </c>
      <c r="C116" s="492">
        <v>4902530</v>
      </c>
      <c r="D116" s="48" t="s">
        <v>13</v>
      </c>
      <c r="E116" s="49" t="s">
        <v>361</v>
      </c>
      <c r="F116" s="501">
        <v>-500</v>
      </c>
      <c r="G116" s="445">
        <v>3313</v>
      </c>
      <c r="H116" s="446">
        <v>3313</v>
      </c>
      <c r="I116" s="521">
        <f aca="true" t="shared" si="24" ref="I116:I128">G116-H116</f>
        <v>0</v>
      </c>
      <c r="J116" s="521">
        <f aca="true" t="shared" si="25" ref="J116:J132">$F116*I116</f>
        <v>0</v>
      </c>
      <c r="K116" s="521">
        <f aca="true" t="shared" si="26" ref="K116:K132">J116/1000000</f>
        <v>0</v>
      </c>
      <c r="L116" s="445">
        <v>23570</v>
      </c>
      <c r="M116" s="446">
        <v>23357</v>
      </c>
      <c r="N116" s="446">
        <f aca="true" t="shared" si="27" ref="N116:N128">L116-M116</f>
        <v>213</v>
      </c>
      <c r="O116" s="446">
        <f aca="true" t="shared" si="28" ref="O116:O132">$F116*N116</f>
        <v>-106500</v>
      </c>
      <c r="P116" s="446">
        <f aca="true" t="shared" si="29" ref="P116:P132">O116/1000000</f>
        <v>-0.1065</v>
      </c>
      <c r="Q116" s="184"/>
    </row>
    <row r="117" spans="1:17" ht="15.75" customHeight="1">
      <c r="A117" s="486">
        <v>19</v>
      </c>
      <c r="B117" s="498" t="s">
        <v>70</v>
      </c>
      <c r="C117" s="492">
        <v>4902531</v>
      </c>
      <c r="D117" s="48" t="s">
        <v>13</v>
      </c>
      <c r="E117" s="49" t="s">
        <v>361</v>
      </c>
      <c r="F117" s="501">
        <v>-500</v>
      </c>
      <c r="G117" s="445">
        <v>3747</v>
      </c>
      <c r="H117" s="446">
        <v>3571</v>
      </c>
      <c r="I117" s="521">
        <f t="shared" si="24"/>
        <v>176</v>
      </c>
      <c r="J117" s="521">
        <f t="shared" si="25"/>
        <v>-88000</v>
      </c>
      <c r="K117" s="521">
        <f t="shared" si="26"/>
        <v>-0.088</v>
      </c>
      <c r="L117" s="445">
        <v>14076</v>
      </c>
      <c r="M117" s="446">
        <v>14063</v>
      </c>
      <c r="N117" s="446">
        <f t="shared" si="27"/>
        <v>13</v>
      </c>
      <c r="O117" s="446">
        <f t="shared" si="28"/>
        <v>-6500</v>
      </c>
      <c r="P117" s="446">
        <f t="shared" si="29"/>
        <v>-0.0065</v>
      </c>
      <c r="Q117" s="184"/>
    </row>
    <row r="118" spans="1:17" ht="15.75" customHeight="1">
      <c r="A118" s="486">
        <v>20</v>
      </c>
      <c r="B118" s="498" t="s">
        <v>71</v>
      </c>
      <c r="C118" s="492">
        <v>4902532</v>
      </c>
      <c r="D118" s="48" t="s">
        <v>13</v>
      </c>
      <c r="E118" s="49" t="s">
        <v>361</v>
      </c>
      <c r="F118" s="501">
        <v>-500</v>
      </c>
      <c r="G118" s="445">
        <v>3959</v>
      </c>
      <c r="H118" s="446">
        <v>3826</v>
      </c>
      <c r="I118" s="521">
        <f t="shared" si="24"/>
        <v>133</v>
      </c>
      <c r="J118" s="521">
        <f t="shared" si="25"/>
        <v>-66500</v>
      </c>
      <c r="K118" s="521">
        <f t="shared" si="26"/>
        <v>-0.0665</v>
      </c>
      <c r="L118" s="445">
        <v>16766</v>
      </c>
      <c r="M118" s="446">
        <v>16743</v>
      </c>
      <c r="N118" s="446">
        <f t="shared" si="27"/>
        <v>23</v>
      </c>
      <c r="O118" s="446">
        <f t="shared" si="28"/>
        <v>-11500</v>
      </c>
      <c r="P118" s="446">
        <f t="shared" si="29"/>
        <v>-0.0115</v>
      </c>
      <c r="Q118" s="184"/>
    </row>
    <row r="119" spans="1:17" ht="15.75" customHeight="1">
      <c r="A119" s="486"/>
      <c r="B119" s="497" t="s">
        <v>35</v>
      </c>
      <c r="C119" s="492"/>
      <c r="D119" s="52"/>
      <c r="E119" s="52"/>
      <c r="F119" s="501"/>
      <c r="G119" s="527"/>
      <c r="H119" s="521"/>
      <c r="I119" s="521"/>
      <c r="J119" s="521"/>
      <c r="K119" s="521"/>
      <c r="L119" s="445"/>
      <c r="M119" s="446"/>
      <c r="N119" s="446"/>
      <c r="O119" s="446"/>
      <c r="P119" s="446"/>
      <c r="Q119" s="184"/>
    </row>
    <row r="120" spans="1:17" ht="15.75" customHeight="1">
      <c r="A120" s="486">
        <v>21</v>
      </c>
      <c r="B120" s="499" t="s">
        <v>72</v>
      </c>
      <c r="C120" s="500">
        <v>4864807</v>
      </c>
      <c r="D120" s="48" t="s">
        <v>13</v>
      </c>
      <c r="E120" s="49" t="s">
        <v>361</v>
      </c>
      <c r="F120" s="501">
        <v>-100</v>
      </c>
      <c r="G120" s="445">
        <v>116195</v>
      </c>
      <c r="H120" s="446">
        <v>116051</v>
      </c>
      <c r="I120" s="521">
        <f t="shared" si="24"/>
        <v>144</v>
      </c>
      <c r="J120" s="521">
        <f t="shared" si="25"/>
        <v>-14400</v>
      </c>
      <c r="K120" s="521">
        <f t="shared" si="26"/>
        <v>-0.0144</v>
      </c>
      <c r="L120" s="445">
        <v>28822</v>
      </c>
      <c r="M120" s="446">
        <v>28250</v>
      </c>
      <c r="N120" s="446">
        <f t="shared" si="27"/>
        <v>572</v>
      </c>
      <c r="O120" s="446">
        <f t="shared" si="28"/>
        <v>-57200</v>
      </c>
      <c r="P120" s="446">
        <f t="shared" si="29"/>
        <v>-0.0572</v>
      </c>
      <c r="Q120" s="184"/>
    </row>
    <row r="121" spans="1:17" ht="15.75" customHeight="1">
      <c r="A121" s="486">
        <v>22</v>
      </c>
      <c r="B121" s="499" t="s">
        <v>146</v>
      </c>
      <c r="C121" s="500">
        <v>4865086</v>
      </c>
      <c r="D121" s="48" t="s">
        <v>13</v>
      </c>
      <c r="E121" s="49" t="s">
        <v>361</v>
      </c>
      <c r="F121" s="501">
        <v>-100</v>
      </c>
      <c r="G121" s="445">
        <v>16649</v>
      </c>
      <c r="H121" s="446">
        <v>16600</v>
      </c>
      <c r="I121" s="521">
        <f t="shared" si="24"/>
        <v>49</v>
      </c>
      <c r="J121" s="521">
        <f t="shared" si="25"/>
        <v>-4900</v>
      </c>
      <c r="K121" s="521">
        <f t="shared" si="26"/>
        <v>-0.0049</v>
      </c>
      <c r="L121" s="445">
        <v>38470</v>
      </c>
      <c r="M121" s="446">
        <v>38160</v>
      </c>
      <c r="N121" s="446">
        <f t="shared" si="27"/>
        <v>310</v>
      </c>
      <c r="O121" s="446">
        <f t="shared" si="28"/>
        <v>-31000</v>
      </c>
      <c r="P121" s="446">
        <f t="shared" si="29"/>
        <v>-0.031</v>
      </c>
      <c r="Q121" s="184"/>
    </row>
    <row r="122" spans="1:17" ht="15.75" customHeight="1">
      <c r="A122" s="486"/>
      <c r="B122" s="489" t="s">
        <v>73</v>
      </c>
      <c r="C122" s="492"/>
      <c r="D122" s="48"/>
      <c r="E122" s="48"/>
      <c r="F122" s="501"/>
      <c r="G122" s="527"/>
      <c r="H122" s="521"/>
      <c r="I122" s="521"/>
      <c r="J122" s="521"/>
      <c r="K122" s="521"/>
      <c r="L122" s="445"/>
      <c r="M122" s="446"/>
      <c r="N122" s="446"/>
      <c r="O122" s="446"/>
      <c r="P122" s="446"/>
      <c r="Q122" s="184"/>
    </row>
    <row r="123" spans="1:17" ht="15.75" customHeight="1">
      <c r="A123" s="486">
        <v>23</v>
      </c>
      <c r="B123" s="487" t="s">
        <v>66</v>
      </c>
      <c r="C123" s="492">
        <v>4902535</v>
      </c>
      <c r="D123" s="48" t="s">
        <v>13</v>
      </c>
      <c r="E123" s="49" t="s">
        <v>361</v>
      </c>
      <c r="F123" s="501">
        <v>-100</v>
      </c>
      <c r="G123" s="445">
        <v>998408</v>
      </c>
      <c r="H123" s="446">
        <v>998727</v>
      </c>
      <c r="I123" s="521">
        <f t="shared" si="24"/>
        <v>-319</v>
      </c>
      <c r="J123" s="521">
        <f t="shared" si="25"/>
        <v>31900</v>
      </c>
      <c r="K123" s="521">
        <f t="shared" si="26"/>
        <v>0.0319</v>
      </c>
      <c r="L123" s="445">
        <v>6046</v>
      </c>
      <c r="M123" s="446">
        <v>6044</v>
      </c>
      <c r="N123" s="446">
        <f t="shared" si="27"/>
        <v>2</v>
      </c>
      <c r="O123" s="446">
        <f t="shared" si="28"/>
        <v>-200</v>
      </c>
      <c r="P123" s="446">
        <f t="shared" si="29"/>
        <v>-0.0002</v>
      </c>
      <c r="Q123" s="184"/>
    </row>
    <row r="124" spans="1:17" ht="15.75" customHeight="1">
      <c r="A124" s="486">
        <v>24</v>
      </c>
      <c r="B124" s="487" t="s">
        <v>74</v>
      </c>
      <c r="C124" s="492">
        <v>4902536</v>
      </c>
      <c r="D124" s="48" t="s">
        <v>13</v>
      </c>
      <c r="E124" s="49" t="s">
        <v>361</v>
      </c>
      <c r="F124" s="501">
        <v>-100</v>
      </c>
      <c r="G124" s="445">
        <v>7729</v>
      </c>
      <c r="H124" s="446">
        <v>7469</v>
      </c>
      <c r="I124" s="521">
        <f t="shared" si="24"/>
        <v>260</v>
      </c>
      <c r="J124" s="521">
        <f t="shared" si="25"/>
        <v>-26000</v>
      </c>
      <c r="K124" s="521">
        <f t="shared" si="26"/>
        <v>-0.026</v>
      </c>
      <c r="L124" s="445">
        <v>14932</v>
      </c>
      <c r="M124" s="446">
        <v>14909</v>
      </c>
      <c r="N124" s="446">
        <f t="shared" si="27"/>
        <v>23</v>
      </c>
      <c r="O124" s="446">
        <f t="shared" si="28"/>
        <v>-2300</v>
      </c>
      <c r="P124" s="446">
        <f t="shared" si="29"/>
        <v>-0.0023</v>
      </c>
      <c r="Q124" s="184"/>
    </row>
    <row r="125" spans="1:17" ht="15.75" customHeight="1">
      <c r="A125" s="486">
        <v>25</v>
      </c>
      <c r="B125" s="487" t="s">
        <v>87</v>
      </c>
      <c r="C125" s="492">
        <v>4902537</v>
      </c>
      <c r="D125" s="48" t="s">
        <v>13</v>
      </c>
      <c r="E125" s="49" t="s">
        <v>361</v>
      </c>
      <c r="F125" s="501">
        <v>-100</v>
      </c>
      <c r="G125" s="445">
        <v>16159</v>
      </c>
      <c r="H125" s="446">
        <v>16159</v>
      </c>
      <c r="I125" s="521">
        <f t="shared" si="24"/>
        <v>0</v>
      </c>
      <c r="J125" s="521">
        <f t="shared" si="25"/>
        <v>0</v>
      </c>
      <c r="K125" s="521">
        <f t="shared" si="26"/>
        <v>0</v>
      </c>
      <c r="L125" s="445">
        <v>50656</v>
      </c>
      <c r="M125" s="446">
        <v>50656</v>
      </c>
      <c r="N125" s="446">
        <f t="shared" si="27"/>
        <v>0</v>
      </c>
      <c r="O125" s="446">
        <f t="shared" si="28"/>
        <v>0</v>
      </c>
      <c r="P125" s="446">
        <f t="shared" si="29"/>
        <v>0</v>
      </c>
      <c r="Q125" s="184"/>
    </row>
    <row r="126" spans="1:17" ht="15.75" customHeight="1">
      <c r="A126" s="486">
        <v>26</v>
      </c>
      <c r="B126" s="487" t="s">
        <v>75</v>
      </c>
      <c r="C126" s="492">
        <v>4902538</v>
      </c>
      <c r="D126" s="48" t="s">
        <v>13</v>
      </c>
      <c r="E126" s="49" t="s">
        <v>361</v>
      </c>
      <c r="F126" s="501">
        <v>-100</v>
      </c>
      <c r="G126" s="445">
        <v>10288</v>
      </c>
      <c r="H126" s="446">
        <v>8734</v>
      </c>
      <c r="I126" s="521">
        <f t="shared" si="24"/>
        <v>1554</v>
      </c>
      <c r="J126" s="521">
        <f t="shared" si="25"/>
        <v>-155400</v>
      </c>
      <c r="K126" s="521">
        <f t="shared" si="26"/>
        <v>-0.1554</v>
      </c>
      <c r="L126" s="445">
        <v>19037</v>
      </c>
      <c r="M126" s="446">
        <v>18968</v>
      </c>
      <c r="N126" s="446">
        <f t="shared" si="27"/>
        <v>69</v>
      </c>
      <c r="O126" s="446">
        <f t="shared" si="28"/>
        <v>-6900</v>
      </c>
      <c r="P126" s="446">
        <f t="shared" si="29"/>
        <v>-0.0069</v>
      </c>
      <c r="Q126" s="184"/>
    </row>
    <row r="127" spans="1:17" ht="15.75" customHeight="1">
      <c r="A127" s="486">
        <v>27</v>
      </c>
      <c r="B127" s="487" t="s">
        <v>76</v>
      </c>
      <c r="C127" s="492">
        <v>4902539</v>
      </c>
      <c r="D127" s="48" t="s">
        <v>13</v>
      </c>
      <c r="E127" s="49" t="s">
        <v>361</v>
      </c>
      <c r="F127" s="501">
        <v>-100</v>
      </c>
      <c r="G127" s="445">
        <v>999261</v>
      </c>
      <c r="H127" s="446">
        <v>999309</v>
      </c>
      <c r="I127" s="521">
        <f t="shared" si="24"/>
        <v>-48</v>
      </c>
      <c r="J127" s="521">
        <f t="shared" si="25"/>
        <v>4800</v>
      </c>
      <c r="K127" s="521">
        <f t="shared" si="26"/>
        <v>0.0048</v>
      </c>
      <c r="L127" s="445">
        <v>217</v>
      </c>
      <c r="M127" s="446">
        <v>217</v>
      </c>
      <c r="N127" s="446">
        <f t="shared" si="27"/>
        <v>0</v>
      </c>
      <c r="O127" s="446">
        <f t="shared" si="28"/>
        <v>0</v>
      </c>
      <c r="P127" s="446">
        <f t="shared" si="29"/>
        <v>0</v>
      </c>
      <c r="Q127" s="184"/>
    </row>
    <row r="128" spans="1:17" ht="15.75" customHeight="1">
      <c r="A128" s="486">
        <v>28</v>
      </c>
      <c r="B128" s="487" t="s">
        <v>62</v>
      </c>
      <c r="C128" s="492">
        <v>4902540</v>
      </c>
      <c r="D128" s="48" t="s">
        <v>13</v>
      </c>
      <c r="E128" s="49" t="s">
        <v>361</v>
      </c>
      <c r="F128" s="501">
        <v>-100</v>
      </c>
      <c r="G128" s="445">
        <v>15</v>
      </c>
      <c r="H128" s="446">
        <v>15</v>
      </c>
      <c r="I128" s="521">
        <f t="shared" si="24"/>
        <v>0</v>
      </c>
      <c r="J128" s="521">
        <f t="shared" si="25"/>
        <v>0</v>
      </c>
      <c r="K128" s="521">
        <f t="shared" si="26"/>
        <v>0</v>
      </c>
      <c r="L128" s="445">
        <v>13398</v>
      </c>
      <c r="M128" s="446">
        <v>13398</v>
      </c>
      <c r="N128" s="446">
        <f t="shared" si="27"/>
        <v>0</v>
      </c>
      <c r="O128" s="446">
        <f t="shared" si="28"/>
        <v>0</v>
      </c>
      <c r="P128" s="446">
        <f t="shared" si="29"/>
        <v>0</v>
      </c>
      <c r="Q128" s="184"/>
    </row>
    <row r="129" spans="1:17" ht="15.75" customHeight="1">
      <c r="A129" s="486"/>
      <c r="B129" s="489" t="s">
        <v>77</v>
      </c>
      <c r="C129" s="492"/>
      <c r="D129" s="48"/>
      <c r="E129" s="48"/>
      <c r="F129" s="501"/>
      <c r="G129" s="527"/>
      <c r="H129" s="521"/>
      <c r="I129" s="521"/>
      <c r="J129" s="521"/>
      <c r="K129" s="521"/>
      <c r="L129" s="445"/>
      <c r="M129" s="446"/>
      <c r="N129" s="446"/>
      <c r="O129" s="446"/>
      <c r="P129" s="446"/>
      <c r="Q129" s="184"/>
    </row>
    <row r="130" spans="1:17" ht="15.75" customHeight="1">
      <c r="A130" s="486">
        <v>29</v>
      </c>
      <c r="B130" s="487" t="s">
        <v>78</v>
      </c>
      <c r="C130" s="492">
        <v>4902541</v>
      </c>
      <c r="D130" s="48" t="s">
        <v>13</v>
      </c>
      <c r="E130" s="49" t="s">
        <v>361</v>
      </c>
      <c r="F130" s="501">
        <v>-100</v>
      </c>
      <c r="G130" s="445">
        <v>7392</v>
      </c>
      <c r="H130" s="446">
        <v>7211</v>
      </c>
      <c r="I130" s="521">
        <f>G130-H130</f>
        <v>181</v>
      </c>
      <c r="J130" s="521">
        <f t="shared" si="25"/>
        <v>-18100</v>
      </c>
      <c r="K130" s="521">
        <f t="shared" si="26"/>
        <v>-0.0181</v>
      </c>
      <c r="L130" s="445">
        <v>67722</v>
      </c>
      <c r="M130" s="446">
        <v>67217</v>
      </c>
      <c r="N130" s="446">
        <f>L130-M130</f>
        <v>505</v>
      </c>
      <c r="O130" s="446">
        <f t="shared" si="28"/>
        <v>-50500</v>
      </c>
      <c r="P130" s="446">
        <f t="shared" si="29"/>
        <v>-0.0505</v>
      </c>
      <c r="Q130" s="184"/>
    </row>
    <row r="131" spans="1:17" ht="15.75" customHeight="1">
      <c r="A131" s="486">
        <v>30</v>
      </c>
      <c r="B131" s="487" t="s">
        <v>79</v>
      </c>
      <c r="C131" s="492">
        <v>4902542</v>
      </c>
      <c r="D131" s="48" t="s">
        <v>13</v>
      </c>
      <c r="E131" s="49" t="s">
        <v>361</v>
      </c>
      <c r="F131" s="501">
        <v>-100</v>
      </c>
      <c r="G131" s="445">
        <v>6242</v>
      </c>
      <c r="H131" s="446">
        <v>6183</v>
      </c>
      <c r="I131" s="521">
        <f>G131-H131</f>
        <v>59</v>
      </c>
      <c r="J131" s="521">
        <f t="shared" si="25"/>
        <v>-5900</v>
      </c>
      <c r="K131" s="521">
        <f t="shared" si="26"/>
        <v>-0.0059</v>
      </c>
      <c r="L131" s="445">
        <v>58335</v>
      </c>
      <c r="M131" s="446">
        <v>57762</v>
      </c>
      <c r="N131" s="446">
        <f>L131-M131</f>
        <v>573</v>
      </c>
      <c r="O131" s="446">
        <f t="shared" si="28"/>
        <v>-57300</v>
      </c>
      <c r="P131" s="446">
        <f t="shared" si="29"/>
        <v>-0.0573</v>
      </c>
      <c r="Q131" s="184"/>
    </row>
    <row r="132" spans="1:17" ht="15.75" customHeight="1">
      <c r="A132" s="486">
        <v>31</v>
      </c>
      <c r="B132" s="487" t="s">
        <v>80</v>
      </c>
      <c r="C132" s="492">
        <v>4902543</v>
      </c>
      <c r="D132" s="48" t="s">
        <v>13</v>
      </c>
      <c r="E132" s="49" t="s">
        <v>361</v>
      </c>
      <c r="F132" s="501">
        <v>-100</v>
      </c>
      <c r="G132" s="445">
        <v>7289</v>
      </c>
      <c r="H132" s="446">
        <v>7220</v>
      </c>
      <c r="I132" s="521">
        <f>G132-H132</f>
        <v>69</v>
      </c>
      <c r="J132" s="521">
        <f t="shared" si="25"/>
        <v>-6900</v>
      </c>
      <c r="K132" s="521">
        <f t="shared" si="26"/>
        <v>-0.0069</v>
      </c>
      <c r="L132" s="445">
        <v>84071</v>
      </c>
      <c r="M132" s="446">
        <v>83045</v>
      </c>
      <c r="N132" s="446">
        <f>L132-M132</f>
        <v>1026</v>
      </c>
      <c r="O132" s="446">
        <f t="shared" si="28"/>
        <v>-102600</v>
      </c>
      <c r="P132" s="446">
        <f t="shared" si="29"/>
        <v>-0.1026</v>
      </c>
      <c r="Q132" s="184"/>
    </row>
    <row r="133" spans="1:17" ht="15.75" customHeight="1" thickBot="1">
      <c r="A133" s="490"/>
      <c r="B133" s="491"/>
      <c r="C133" s="493"/>
      <c r="D133" s="113"/>
      <c r="E133" s="55"/>
      <c r="F133" s="435"/>
      <c r="G133" s="38"/>
      <c r="H133" s="32"/>
      <c r="I133" s="33"/>
      <c r="J133" s="33"/>
      <c r="K133" s="34"/>
      <c r="L133" s="476"/>
      <c r="M133" s="33"/>
      <c r="N133" s="33"/>
      <c r="O133" s="33"/>
      <c r="P133" s="34"/>
      <c r="Q133" s="185"/>
    </row>
    <row r="134" ht="13.5" thickTop="1"/>
    <row r="135" spans="4:16" ht="16.5">
      <c r="D135" s="24"/>
      <c r="K135" s="614">
        <f>SUM(K91:K133)</f>
        <v>-2.1608333600000003</v>
      </c>
      <c r="L135" s="63"/>
      <c r="M135" s="63"/>
      <c r="N135" s="63"/>
      <c r="O135" s="63"/>
      <c r="P135" s="614">
        <f>SUM(P91:P133)</f>
        <v>-0.99393325</v>
      </c>
    </row>
    <row r="136" spans="11:16" ht="14.25">
      <c r="K136" s="63"/>
      <c r="L136" s="63"/>
      <c r="M136" s="63"/>
      <c r="N136" s="63"/>
      <c r="O136" s="63"/>
      <c r="P136" s="63"/>
    </row>
    <row r="137" spans="11:16" ht="14.25">
      <c r="K137" s="63"/>
      <c r="L137" s="63"/>
      <c r="M137" s="63"/>
      <c r="N137" s="63"/>
      <c r="O137" s="63"/>
      <c r="P137" s="63"/>
    </row>
    <row r="138" spans="17:18" ht="12.75">
      <c r="Q138" s="547" t="str">
        <f>NDPL!Q1</f>
        <v>SEPTEMBER-2012</v>
      </c>
      <c r="R138" s="310"/>
    </row>
    <row r="139" ht="13.5" thickBot="1"/>
    <row r="140" spans="1:17" ht="44.25" customHeight="1">
      <c r="A140" s="438"/>
      <c r="B140" s="436" t="s">
        <v>151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</row>
    <row r="141" spans="1:17" ht="19.5" customHeight="1">
      <c r="A141" s="281"/>
      <c r="B141" s="359" t="s">
        <v>152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61"/>
    </row>
    <row r="142" spans="1:17" ht="19.5" customHeight="1">
      <c r="A142" s="281"/>
      <c r="B142" s="354" t="s">
        <v>263</v>
      </c>
      <c r="C142" s="21"/>
      <c r="D142" s="21"/>
      <c r="E142" s="21"/>
      <c r="F142" s="21"/>
      <c r="G142" s="21"/>
      <c r="H142" s="21"/>
      <c r="I142" s="21"/>
      <c r="J142" s="21"/>
      <c r="K142" s="250">
        <f>K53</f>
        <v>1.0642999999999998</v>
      </c>
      <c r="L142" s="250"/>
      <c r="M142" s="250"/>
      <c r="N142" s="250"/>
      <c r="O142" s="250"/>
      <c r="P142" s="250">
        <f>P53</f>
        <v>-0.7500999999999998</v>
      </c>
      <c r="Q142" s="61"/>
    </row>
    <row r="143" spans="1:17" ht="19.5" customHeight="1">
      <c r="A143" s="281"/>
      <c r="B143" s="354" t="s">
        <v>264</v>
      </c>
      <c r="C143" s="21"/>
      <c r="D143" s="21"/>
      <c r="E143" s="21"/>
      <c r="F143" s="21"/>
      <c r="G143" s="21"/>
      <c r="H143" s="21"/>
      <c r="I143" s="21"/>
      <c r="J143" s="21"/>
      <c r="K143" s="615">
        <f>K135</f>
        <v>-2.1608333600000003</v>
      </c>
      <c r="L143" s="250"/>
      <c r="M143" s="250"/>
      <c r="N143" s="250"/>
      <c r="O143" s="250"/>
      <c r="P143" s="250">
        <f>P135</f>
        <v>-0.99393325</v>
      </c>
      <c r="Q143" s="61"/>
    </row>
    <row r="144" spans="1:17" ht="19.5" customHeight="1">
      <c r="A144" s="281"/>
      <c r="B144" s="354" t="s">
        <v>153</v>
      </c>
      <c r="C144" s="21"/>
      <c r="D144" s="21"/>
      <c r="E144" s="21"/>
      <c r="F144" s="21"/>
      <c r="G144" s="21"/>
      <c r="H144" s="21"/>
      <c r="I144" s="21"/>
      <c r="J144" s="21"/>
      <c r="K144" s="615">
        <f>'ROHTAK ROAD'!K45</f>
        <v>-0.4476</v>
      </c>
      <c r="L144" s="250"/>
      <c r="M144" s="250"/>
      <c r="N144" s="250"/>
      <c r="O144" s="250"/>
      <c r="P144" s="615">
        <f>'ROHTAK ROAD'!P45</f>
        <v>0.016</v>
      </c>
      <c r="Q144" s="61"/>
    </row>
    <row r="145" spans="1:17" ht="19.5" customHeight="1">
      <c r="A145" s="281"/>
      <c r="B145" s="354" t="s">
        <v>154</v>
      </c>
      <c r="C145" s="21"/>
      <c r="D145" s="21"/>
      <c r="E145" s="21"/>
      <c r="F145" s="21"/>
      <c r="G145" s="21"/>
      <c r="H145" s="21"/>
      <c r="I145" s="21"/>
      <c r="J145" s="21"/>
      <c r="K145" s="615">
        <f>SUM(K142:K144)</f>
        <v>-1.5441333600000005</v>
      </c>
      <c r="L145" s="250"/>
      <c r="M145" s="250"/>
      <c r="N145" s="250"/>
      <c r="O145" s="250"/>
      <c r="P145" s="615">
        <f>SUM(P142:P144)</f>
        <v>-1.7280332499999997</v>
      </c>
      <c r="Q145" s="61"/>
    </row>
    <row r="146" spans="1:17" ht="19.5" customHeight="1">
      <c r="A146" s="281"/>
      <c r="B146" s="359" t="s">
        <v>155</v>
      </c>
      <c r="C146" s="21"/>
      <c r="D146" s="21"/>
      <c r="E146" s="21"/>
      <c r="F146" s="21"/>
      <c r="G146" s="21"/>
      <c r="H146" s="21"/>
      <c r="I146" s="21"/>
      <c r="J146" s="21"/>
      <c r="K146" s="250"/>
      <c r="L146" s="250"/>
      <c r="M146" s="250"/>
      <c r="N146" s="250"/>
      <c r="O146" s="250"/>
      <c r="P146" s="250"/>
      <c r="Q146" s="61"/>
    </row>
    <row r="147" spans="1:17" ht="19.5" customHeight="1">
      <c r="A147" s="281"/>
      <c r="B147" s="354" t="s">
        <v>265</v>
      </c>
      <c r="C147" s="21"/>
      <c r="D147" s="21"/>
      <c r="E147" s="21"/>
      <c r="F147" s="21"/>
      <c r="G147" s="21"/>
      <c r="H147" s="21"/>
      <c r="I147" s="21"/>
      <c r="J147" s="21"/>
      <c r="K147" s="250">
        <f>K83</f>
        <v>1.547</v>
      </c>
      <c r="L147" s="250"/>
      <c r="M147" s="250"/>
      <c r="N147" s="250"/>
      <c r="O147" s="250"/>
      <c r="P147" s="250">
        <f>P83</f>
        <v>9.899999999999999</v>
      </c>
      <c r="Q147" s="61"/>
    </row>
    <row r="148" spans="1:17" ht="19.5" customHeight="1" thickBot="1">
      <c r="A148" s="282"/>
      <c r="B148" s="437" t="s">
        <v>156</v>
      </c>
      <c r="C148" s="62"/>
      <c r="D148" s="62"/>
      <c r="E148" s="62"/>
      <c r="F148" s="62"/>
      <c r="G148" s="62"/>
      <c r="H148" s="62"/>
      <c r="I148" s="62"/>
      <c r="J148" s="62"/>
      <c r="K148" s="616">
        <f>SUM(K145:K147)</f>
        <v>0.0028666399999994763</v>
      </c>
      <c r="L148" s="248"/>
      <c r="M148" s="248"/>
      <c r="N148" s="248"/>
      <c r="O148" s="248"/>
      <c r="P148" s="247">
        <f>SUM(P145:P147)</f>
        <v>8.17196675</v>
      </c>
      <c r="Q148" s="249"/>
    </row>
    <row r="149" ht="12.75">
      <c r="A149" s="281"/>
    </row>
    <row r="150" ht="12.75">
      <c r="A150" s="281"/>
    </row>
    <row r="151" ht="12.75">
      <c r="A151" s="281"/>
    </row>
    <row r="152" ht="13.5" thickBot="1">
      <c r="A152" s="282"/>
    </row>
    <row r="153" spans="1:17" ht="12.75">
      <c r="A153" s="275"/>
      <c r="B153" s="276"/>
      <c r="C153" s="276"/>
      <c r="D153" s="276"/>
      <c r="E153" s="276"/>
      <c r="F153" s="276"/>
      <c r="G153" s="276"/>
      <c r="H153" s="59"/>
      <c r="I153" s="59"/>
      <c r="J153" s="59"/>
      <c r="K153" s="59"/>
      <c r="L153" s="59"/>
      <c r="M153" s="59"/>
      <c r="N153" s="59"/>
      <c r="O153" s="59"/>
      <c r="P153" s="59"/>
      <c r="Q153" s="60"/>
    </row>
    <row r="154" spans="1:17" ht="23.25">
      <c r="A154" s="283" t="s">
        <v>342</v>
      </c>
      <c r="B154" s="267"/>
      <c r="C154" s="267"/>
      <c r="D154" s="267"/>
      <c r="E154" s="267"/>
      <c r="F154" s="267"/>
      <c r="G154" s="267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7"/>
      <c r="B155" s="267"/>
      <c r="C155" s="267"/>
      <c r="D155" s="267"/>
      <c r="E155" s="267"/>
      <c r="F155" s="267"/>
      <c r="G155" s="267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8"/>
      <c r="B156" s="279"/>
      <c r="C156" s="279"/>
      <c r="D156" s="279"/>
      <c r="E156" s="279"/>
      <c r="F156" s="279"/>
      <c r="G156" s="279"/>
      <c r="H156" s="21"/>
      <c r="I156" s="21"/>
      <c r="J156" s="21"/>
      <c r="K156" s="302" t="s">
        <v>354</v>
      </c>
      <c r="L156" s="21"/>
      <c r="M156" s="21"/>
      <c r="N156" s="21"/>
      <c r="O156" s="21"/>
      <c r="P156" s="302" t="s">
        <v>355</v>
      </c>
      <c r="Q156" s="61"/>
    </row>
    <row r="157" spans="1:17" ht="12.75">
      <c r="A157" s="280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0"/>
      <c r="B158" s="163"/>
      <c r="C158" s="163"/>
      <c r="D158" s="163"/>
      <c r="E158" s="163"/>
      <c r="F158" s="163"/>
      <c r="G158" s="163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8">
      <c r="A159" s="284" t="s">
        <v>345</v>
      </c>
      <c r="B159" s="268"/>
      <c r="C159" s="268"/>
      <c r="D159" s="269"/>
      <c r="E159" s="269"/>
      <c r="F159" s="270"/>
      <c r="G159" s="269"/>
      <c r="H159" s="21"/>
      <c r="I159" s="21"/>
      <c r="J159" s="21"/>
      <c r="K159" s="531">
        <f>K148</f>
        <v>0.0028666399999994763</v>
      </c>
      <c r="L159" s="269" t="s">
        <v>343</v>
      </c>
      <c r="M159" s="21"/>
      <c r="N159" s="21"/>
      <c r="O159" s="21"/>
      <c r="P159" s="531">
        <f>P148</f>
        <v>8.17196675</v>
      </c>
      <c r="Q159" s="291" t="s">
        <v>343</v>
      </c>
    </row>
    <row r="160" spans="1:17" ht="18">
      <c r="A160" s="285"/>
      <c r="B160" s="271"/>
      <c r="C160" s="271"/>
      <c r="D160" s="267"/>
      <c r="E160" s="267"/>
      <c r="F160" s="272"/>
      <c r="G160" s="267"/>
      <c r="H160" s="21"/>
      <c r="I160" s="21"/>
      <c r="J160" s="21"/>
      <c r="K160" s="532"/>
      <c r="L160" s="267"/>
      <c r="M160" s="21"/>
      <c r="N160" s="21"/>
      <c r="O160" s="21"/>
      <c r="P160" s="532"/>
      <c r="Q160" s="292"/>
    </row>
    <row r="161" spans="1:17" ht="18">
      <c r="A161" s="286" t="s">
        <v>344</v>
      </c>
      <c r="B161" s="273"/>
      <c r="C161" s="53"/>
      <c r="D161" s="267"/>
      <c r="E161" s="267"/>
      <c r="F161" s="274"/>
      <c r="G161" s="269"/>
      <c r="H161" s="21"/>
      <c r="I161" s="21"/>
      <c r="J161" s="21"/>
      <c r="K161" s="532">
        <f>'STEPPED UP GENCO'!K46</f>
        <v>0.020354813700000002</v>
      </c>
      <c r="L161" s="269" t="s">
        <v>343</v>
      </c>
      <c r="M161" s="21"/>
      <c r="N161" s="21"/>
      <c r="O161" s="21"/>
      <c r="P161" s="532">
        <f>'STEPPED UP GENCO'!P46</f>
        <v>-0.13203122399999986</v>
      </c>
      <c r="Q161" s="291" t="s">
        <v>343</v>
      </c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8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20.25">
      <c r="A165" s="281"/>
      <c r="B165" s="21"/>
      <c r="C165" s="21"/>
      <c r="D165" s="21"/>
      <c r="E165" s="21"/>
      <c r="F165" s="21"/>
      <c r="G165" s="21"/>
      <c r="H165" s="268"/>
      <c r="I165" s="268"/>
      <c r="J165" s="287" t="s">
        <v>346</v>
      </c>
      <c r="K165" s="474">
        <f>SUM(K159:K164)</f>
        <v>0.023221453699999478</v>
      </c>
      <c r="L165" s="287" t="s">
        <v>343</v>
      </c>
      <c r="M165" s="163"/>
      <c r="N165" s="21"/>
      <c r="O165" s="21"/>
      <c r="P165" s="474">
        <f>SUM(P159:P164)</f>
        <v>8.039935525999999</v>
      </c>
      <c r="Q165" s="504" t="s">
        <v>343</v>
      </c>
    </row>
    <row r="166" spans="1:17" ht="13.5" thickBot="1">
      <c r="A166" s="28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67">
      <selection activeCell="L83" sqref="L83:L84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251</v>
      </c>
      <c r="P1" s="544" t="str">
        <f>NDPL!$Q$1</f>
        <v>SEPTEMBER-2012</v>
      </c>
      <c r="Q1" s="544"/>
    </row>
    <row r="2" ht="12.75">
      <c r="A2" s="18" t="s">
        <v>252</v>
      </c>
    </row>
    <row r="3" ht="23.25">
      <c r="A3" s="533" t="s">
        <v>157</v>
      </c>
    </row>
    <row r="4" spans="1:16" ht="24" thickBot="1">
      <c r="A4" s="534" t="s">
        <v>202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01/10/12</v>
      </c>
      <c r="H5" s="41" t="str">
        <f>NDPL!H5</f>
        <v>INTIAL READING 01/09/12</v>
      </c>
      <c r="I5" s="41" t="s">
        <v>4</v>
      </c>
      <c r="J5" s="41" t="s">
        <v>5</v>
      </c>
      <c r="K5" s="41" t="s">
        <v>6</v>
      </c>
      <c r="L5" s="43" t="str">
        <f>NDPL!G5</f>
        <v>FINAL READING 01/10/12</v>
      </c>
      <c r="M5" s="41" t="str">
        <f>NDPL!H5</f>
        <v>INTIAL READING 01/09/12</v>
      </c>
      <c r="N5" s="41" t="s">
        <v>4</v>
      </c>
      <c r="O5" s="41" t="s">
        <v>5</v>
      </c>
      <c r="P5" s="41" t="s">
        <v>6</v>
      </c>
      <c r="Q5" s="42" t="s">
        <v>324</v>
      </c>
    </row>
    <row r="6" ht="14.25" thickBot="1" thickTop="1"/>
    <row r="7" spans="1:17" ht="22.5" customHeight="1" thickTop="1">
      <c r="A7" s="356"/>
      <c r="B7" s="357" t="s">
        <v>158</v>
      </c>
      <c r="C7" s="358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29">
        <v>1</v>
      </c>
      <c r="B8" s="394" t="s">
        <v>159</v>
      </c>
      <c r="C8" s="395">
        <v>4865180</v>
      </c>
      <c r="D8" s="155" t="s">
        <v>13</v>
      </c>
      <c r="E8" s="119" t="s">
        <v>361</v>
      </c>
      <c r="F8" s="406">
        <v>1000</v>
      </c>
      <c r="G8" s="445">
        <v>998178</v>
      </c>
      <c r="H8" s="446">
        <v>998178</v>
      </c>
      <c r="I8" s="414">
        <f>G8-H8</f>
        <v>0</v>
      </c>
      <c r="J8" s="414">
        <f>$F8*I8</f>
        <v>0</v>
      </c>
      <c r="K8" s="414">
        <f aca="true" t="shared" si="0" ref="K8:K79">J8/1000000</f>
        <v>0</v>
      </c>
      <c r="L8" s="445">
        <v>9876</v>
      </c>
      <c r="M8" s="446">
        <v>10236</v>
      </c>
      <c r="N8" s="414">
        <f>L8-M8</f>
        <v>-360</v>
      </c>
      <c r="O8" s="414">
        <f>$F8*N8</f>
        <v>-360000</v>
      </c>
      <c r="P8" s="414">
        <f aca="true" t="shared" si="1" ref="P8:P79">O8/1000000</f>
        <v>-0.36</v>
      </c>
      <c r="Q8" s="403"/>
    </row>
    <row r="9" spans="1:17" ht="24.75" customHeight="1">
      <c r="A9" s="329">
        <v>2</v>
      </c>
      <c r="B9" s="394" t="s">
        <v>160</v>
      </c>
      <c r="C9" s="395">
        <v>4865095</v>
      </c>
      <c r="D9" s="155" t="s">
        <v>13</v>
      </c>
      <c r="E9" s="119" t="s">
        <v>361</v>
      </c>
      <c r="F9" s="406">
        <v>1333.33</v>
      </c>
      <c r="G9" s="445">
        <v>990413</v>
      </c>
      <c r="H9" s="446">
        <v>990401</v>
      </c>
      <c r="I9" s="414">
        <f aca="true" t="shared" si="2" ref="I9:I79">G9-H9</f>
        <v>12</v>
      </c>
      <c r="J9" s="414">
        <f aca="true" t="shared" si="3" ref="J9:J79">$F9*I9</f>
        <v>15999.96</v>
      </c>
      <c r="K9" s="414">
        <f t="shared" si="0"/>
        <v>0.01599996</v>
      </c>
      <c r="L9" s="445">
        <v>674677</v>
      </c>
      <c r="M9" s="446">
        <v>675103</v>
      </c>
      <c r="N9" s="414">
        <f aca="true" t="shared" si="4" ref="N9:N79">L9-M9</f>
        <v>-426</v>
      </c>
      <c r="O9" s="414">
        <f aca="true" t="shared" si="5" ref="O9:O79">$F9*N9</f>
        <v>-567998.58</v>
      </c>
      <c r="P9" s="717">
        <f t="shared" si="1"/>
        <v>-0.5679985799999999</v>
      </c>
      <c r="Q9" s="695"/>
    </row>
    <row r="10" spans="1:17" ht="22.5" customHeight="1">
      <c r="A10" s="329">
        <v>3</v>
      </c>
      <c r="B10" s="394" t="s">
        <v>161</v>
      </c>
      <c r="C10" s="395">
        <v>4865166</v>
      </c>
      <c r="D10" s="155" t="s">
        <v>13</v>
      </c>
      <c r="E10" s="119" t="s">
        <v>361</v>
      </c>
      <c r="F10" s="406">
        <v>1000</v>
      </c>
      <c r="G10" s="445">
        <v>6687</v>
      </c>
      <c r="H10" s="446">
        <v>6691</v>
      </c>
      <c r="I10" s="414">
        <f t="shared" si="2"/>
        <v>-4</v>
      </c>
      <c r="J10" s="414">
        <f t="shared" si="3"/>
        <v>-4000</v>
      </c>
      <c r="K10" s="414">
        <f t="shared" si="0"/>
        <v>-0.004</v>
      </c>
      <c r="L10" s="445">
        <v>57730</v>
      </c>
      <c r="M10" s="446">
        <v>56818</v>
      </c>
      <c r="N10" s="414">
        <f t="shared" si="4"/>
        <v>912</v>
      </c>
      <c r="O10" s="414">
        <f t="shared" si="5"/>
        <v>912000</v>
      </c>
      <c r="P10" s="414">
        <f t="shared" si="1"/>
        <v>0.912</v>
      </c>
      <c r="Q10" s="403"/>
    </row>
    <row r="11" spans="1:17" ht="22.5" customHeight="1">
      <c r="A11" s="329">
        <v>4</v>
      </c>
      <c r="B11" s="394" t="s">
        <v>162</v>
      </c>
      <c r="C11" s="395">
        <v>4865151</v>
      </c>
      <c r="D11" s="155" t="s">
        <v>13</v>
      </c>
      <c r="E11" s="119" t="s">
        <v>361</v>
      </c>
      <c r="F11" s="406">
        <v>1000</v>
      </c>
      <c r="G11" s="445">
        <v>10861</v>
      </c>
      <c r="H11" s="446">
        <v>10879</v>
      </c>
      <c r="I11" s="414">
        <f>G11-H11</f>
        <v>-18</v>
      </c>
      <c r="J11" s="414">
        <f t="shared" si="3"/>
        <v>-18000</v>
      </c>
      <c r="K11" s="414">
        <f t="shared" si="0"/>
        <v>-0.018</v>
      </c>
      <c r="L11" s="445">
        <v>999154</v>
      </c>
      <c r="M11" s="446">
        <v>999699</v>
      </c>
      <c r="N11" s="414">
        <f>L11-M11</f>
        <v>-545</v>
      </c>
      <c r="O11" s="414">
        <f t="shared" si="5"/>
        <v>-545000</v>
      </c>
      <c r="P11" s="414">
        <f t="shared" si="1"/>
        <v>-0.545</v>
      </c>
      <c r="Q11" s="589"/>
    </row>
    <row r="12" spans="1:17" ht="22.5" customHeight="1">
      <c r="A12" s="329">
        <v>5</v>
      </c>
      <c r="B12" s="394" t="s">
        <v>163</v>
      </c>
      <c r="C12" s="395">
        <v>4865152</v>
      </c>
      <c r="D12" s="155" t="s">
        <v>13</v>
      </c>
      <c r="E12" s="119" t="s">
        <v>361</v>
      </c>
      <c r="F12" s="406">
        <v>300</v>
      </c>
      <c r="G12" s="445">
        <v>1605</v>
      </c>
      <c r="H12" s="446">
        <v>1605</v>
      </c>
      <c r="I12" s="414">
        <f>G12-H12</f>
        <v>0</v>
      </c>
      <c r="J12" s="414">
        <f t="shared" si="3"/>
        <v>0</v>
      </c>
      <c r="K12" s="414">
        <f t="shared" si="0"/>
        <v>0</v>
      </c>
      <c r="L12" s="445">
        <v>112</v>
      </c>
      <c r="M12" s="446">
        <v>112</v>
      </c>
      <c r="N12" s="414">
        <f>L12-M12</f>
        <v>0</v>
      </c>
      <c r="O12" s="414">
        <f t="shared" si="5"/>
        <v>0</v>
      </c>
      <c r="P12" s="414">
        <f t="shared" si="1"/>
        <v>0</v>
      </c>
      <c r="Q12" s="548"/>
    </row>
    <row r="13" spans="1:17" ht="22.5" customHeight="1">
      <c r="A13" s="329">
        <v>6</v>
      </c>
      <c r="B13" s="394" t="s">
        <v>164</v>
      </c>
      <c r="C13" s="395">
        <v>4865096</v>
      </c>
      <c r="D13" s="155" t="s">
        <v>13</v>
      </c>
      <c r="E13" s="119" t="s">
        <v>361</v>
      </c>
      <c r="F13" s="406">
        <v>100</v>
      </c>
      <c r="G13" s="445">
        <v>7706</v>
      </c>
      <c r="H13" s="446">
        <v>7692</v>
      </c>
      <c r="I13" s="414">
        <f t="shared" si="2"/>
        <v>14</v>
      </c>
      <c r="J13" s="414">
        <f t="shared" si="3"/>
        <v>1400</v>
      </c>
      <c r="K13" s="414">
        <f t="shared" si="0"/>
        <v>0.0014</v>
      </c>
      <c r="L13" s="445">
        <v>112440</v>
      </c>
      <c r="M13" s="446">
        <v>109011</v>
      </c>
      <c r="N13" s="414">
        <f t="shared" si="4"/>
        <v>3429</v>
      </c>
      <c r="O13" s="414">
        <f t="shared" si="5"/>
        <v>342900</v>
      </c>
      <c r="P13" s="414">
        <f t="shared" si="1"/>
        <v>0.3429</v>
      </c>
      <c r="Q13" s="403"/>
    </row>
    <row r="14" spans="1:17" ht="22.5" customHeight="1">
      <c r="A14" s="329">
        <v>7</v>
      </c>
      <c r="B14" s="394" t="s">
        <v>165</v>
      </c>
      <c r="C14" s="395">
        <v>4865097</v>
      </c>
      <c r="D14" s="155" t="s">
        <v>13</v>
      </c>
      <c r="E14" s="119" t="s">
        <v>361</v>
      </c>
      <c r="F14" s="406">
        <v>100</v>
      </c>
      <c r="G14" s="445">
        <v>39314</v>
      </c>
      <c r="H14" s="446">
        <v>39284</v>
      </c>
      <c r="I14" s="414">
        <f t="shared" si="2"/>
        <v>30</v>
      </c>
      <c r="J14" s="414">
        <f t="shared" si="3"/>
        <v>3000</v>
      </c>
      <c r="K14" s="414">
        <f t="shared" si="0"/>
        <v>0.003</v>
      </c>
      <c r="L14" s="445">
        <v>244101</v>
      </c>
      <c r="M14" s="446">
        <v>246503</v>
      </c>
      <c r="N14" s="414">
        <f t="shared" si="4"/>
        <v>-2402</v>
      </c>
      <c r="O14" s="414">
        <f t="shared" si="5"/>
        <v>-240200</v>
      </c>
      <c r="P14" s="414">
        <f t="shared" si="1"/>
        <v>-0.2402</v>
      </c>
      <c r="Q14" s="403"/>
    </row>
    <row r="15" spans="1:17" ht="22.5" customHeight="1">
      <c r="A15" s="329">
        <v>8</v>
      </c>
      <c r="B15" s="394" t="s">
        <v>166</v>
      </c>
      <c r="C15" s="395">
        <v>4864789</v>
      </c>
      <c r="D15" s="155" t="s">
        <v>13</v>
      </c>
      <c r="E15" s="119" t="s">
        <v>361</v>
      </c>
      <c r="F15" s="406">
        <v>100</v>
      </c>
      <c r="G15" s="445">
        <v>8545</v>
      </c>
      <c r="H15" s="446">
        <v>8505</v>
      </c>
      <c r="I15" s="414">
        <f t="shared" si="2"/>
        <v>40</v>
      </c>
      <c r="J15" s="414">
        <f t="shared" si="3"/>
        <v>4000</v>
      </c>
      <c r="K15" s="414">
        <f t="shared" si="0"/>
        <v>0.004</v>
      </c>
      <c r="L15" s="445">
        <v>389773</v>
      </c>
      <c r="M15" s="446">
        <v>388832</v>
      </c>
      <c r="N15" s="414">
        <f t="shared" si="4"/>
        <v>941</v>
      </c>
      <c r="O15" s="414">
        <f t="shared" si="5"/>
        <v>94100</v>
      </c>
      <c r="P15" s="414">
        <f t="shared" si="1"/>
        <v>0.0941</v>
      </c>
      <c r="Q15" s="403"/>
    </row>
    <row r="16" spans="1:17" ht="18">
      <c r="A16" s="329">
        <v>9</v>
      </c>
      <c r="B16" s="394" t="s">
        <v>167</v>
      </c>
      <c r="C16" s="395">
        <v>4865181</v>
      </c>
      <c r="D16" s="155" t="s">
        <v>13</v>
      </c>
      <c r="E16" s="119" t="s">
        <v>361</v>
      </c>
      <c r="F16" s="406">
        <v>900</v>
      </c>
      <c r="G16" s="448">
        <v>999952</v>
      </c>
      <c r="H16" s="446">
        <v>999966</v>
      </c>
      <c r="I16" s="414">
        <f>G16-H16</f>
        <v>-14</v>
      </c>
      <c r="J16" s="414">
        <f t="shared" si="3"/>
        <v>-12600</v>
      </c>
      <c r="K16" s="414">
        <f t="shared" si="0"/>
        <v>-0.0126</v>
      </c>
      <c r="L16" s="445">
        <v>999596</v>
      </c>
      <c r="M16" s="446">
        <v>999673</v>
      </c>
      <c r="N16" s="414">
        <f>L16-M16</f>
        <v>-77</v>
      </c>
      <c r="O16" s="414">
        <f t="shared" si="5"/>
        <v>-69300</v>
      </c>
      <c r="P16" s="414">
        <f t="shared" si="1"/>
        <v>-0.0693</v>
      </c>
      <c r="Q16" s="695"/>
    </row>
    <row r="17" spans="1:17" ht="22.5" customHeight="1">
      <c r="A17" s="329"/>
      <c r="B17" s="396" t="s">
        <v>168</v>
      </c>
      <c r="C17" s="395"/>
      <c r="D17" s="155"/>
      <c r="E17" s="155"/>
      <c r="F17" s="406"/>
      <c r="G17" s="623"/>
      <c r="H17" s="622"/>
      <c r="I17" s="414"/>
      <c r="J17" s="414"/>
      <c r="K17" s="417"/>
      <c r="L17" s="415"/>
      <c r="M17" s="414"/>
      <c r="N17" s="414"/>
      <c r="O17" s="414"/>
      <c r="P17" s="417"/>
      <c r="Q17" s="403"/>
    </row>
    <row r="18" spans="1:17" ht="22.5" customHeight="1">
      <c r="A18" s="329">
        <v>10</v>
      </c>
      <c r="B18" s="394" t="s">
        <v>16</v>
      </c>
      <c r="C18" s="395">
        <v>4864973</v>
      </c>
      <c r="D18" s="155" t="s">
        <v>13</v>
      </c>
      <c r="E18" s="119" t="s">
        <v>361</v>
      </c>
      <c r="F18" s="406">
        <v>-1000</v>
      </c>
      <c r="G18" s="445">
        <v>992903</v>
      </c>
      <c r="H18" s="446">
        <v>992903</v>
      </c>
      <c r="I18" s="414">
        <f t="shared" si="2"/>
        <v>0</v>
      </c>
      <c r="J18" s="414">
        <f t="shared" si="3"/>
        <v>0</v>
      </c>
      <c r="K18" s="414">
        <f t="shared" si="0"/>
        <v>0</v>
      </c>
      <c r="L18" s="445">
        <v>952224</v>
      </c>
      <c r="M18" s="446">
        <v>953469</v>
      </c>
      <c r="N18" s="414">
        <f t="shared" si="4"/>
        <v>-1245</v>
      </c>
      <c r="O18" s="414">
        <f t="shared" si="5"/>
        <v>1245000</v>
      </c>
      <c r="P18" s="414">
        <f t="shared" si="1"/>
        <v>1.245</v>
      </c>
      <c r="Q18" s="403"/>
    </row>
    <row r="19" spans="1:17" ht="22.5" customHeight="1">
      <c r="A19" s="329">
        <v>11</v>
      </c>
      <c r="B19" s="361" t="s">
        <v>17</v>
      </c>
      <c r="C19" s="395">
        <v>4864974</v>
      </c>
      <c r="D19" s="106" t="s">
        <v>13</v>
      </c>
      <c r="E19" s="119" t="s">
        <v>361</v>
      </c>
      <c r="F19" s="406">
        <v>-1000</v>
      </c>
      <c r="G19" s="445">
        <v>991218</v>
      </c>
      <c r="H19" s="446">
        <v>991219</v>
      </c>
      <c r="I19" s="414">
        <f t="shared" si="2"/>
        <v>-1</v>
      </c>
      <c r="J19" s="414">
        <f t="shared" si="3"/>
        <v>1000</v>
      </c>
      <c r="K19" s="414">
        <f t="shared" si="0"/>
        <v>0.001</v>
      </c>
      <c r="L19" s="445">
        <v>955677</v>
      </c>
      <c r="M19" s="446">
        <v>956658</v>
      </c>
      <c r="N19" s="414">
        <f t="shared" si="4"/>
        <v>-981</v>
      </c>
      <c r="O19" s="414">
        <f t="shared" si="5"/>
        <v>981000</v>
      </c>
      <c r="P19" s="414">
        <f t="shared" si="1"/>
        <v>0.981</v>
      </c>
      <c r="Q19" s="403"/>
    </row>
    <row r="20" spans="1:17" ht="22.5" customHeight="1">
      <c r="A20" s="329">
        <v>12</v>
      </c>
      <c r="B20" s="394" t="s">
        <v>18</v>
      </c>
      <c r="C20" s="395">
        <v>4864975</v>
      </c>
      <c r="D20" s="155" t="s">
        <v>13</v>
      </c>
      <c r="E20" s="119" t="s">
        <v>361</v>
      </c>
      <c r="F20" s="406">
        <v>-1000</v>
      </c>
      <c r="G20" s="445">
        <v>987609</v>
      </c>
      <c r="H20" s="446">
        <v>987630</v>
      </c>
      <c r="I20" s="414">
        <f t="shared" si="2"/>
        <v>-21</v>
      </c>
      <c r="J20" s="414">
        <f t="shared" si="3"/>
        <v>21000</v>
      </c>
      <c r="K20" s="414">
        <f t="shared" si="0"/>
        <v>0.021</v>
      </c>
      <c r="L20" s="445">
        <v>940616</v>
      </c>
      <c r="M20" s="446">
        <v>941550</v>
      </c>
      <c r="N20" s="414">
        <f t="shared" si="4"/>
        <v>-934</v>
      </c>
      <c r="O20" s="414">
        <f t="shared" si="5"/>
        <v>934000</v>
      </c>
      <c r="P20" s="414">
        <f t="shared" si="1"/>
        <v>0.934</v>
      </c>
      <c r="Q20" s="403"/>
    </row>
    <row r="21" spans="1:17" ht="22.5" customHeight="1">
      <c r="A21" s="329">
        <v>13</v>
      </c>
      <c r="B21" s="394" t="s">
        <v>169</v>
      </c>
      <c r="C21" s="395">
        <v>4864976</v>
      </c>
      <c r="D21" s="155" t="s">
        <v>13</v>
      </c>
      <c r="E21" s="119" t="s">
        <v>361</v>
      </c>
      <c r="F21" s="406">
        <v>-1000</v>
      </c>
      <c r="G21" s="445">
        <v>998218</v>
      </c>
      <c r="H21" s="446">
        <v>998248</v>
      </c>
      <c r="I21" s="414">
        <f t="shared" si="2"/>
        <v>-30</v>
      </c>
      <c r="J21" s="414">
        <f t="shared" si="3"/>
        <v>30000</v>
      </c>
      <c r="K21" s="414">
        <f t="shared" si="0"/>
        <v>0.03</v>
      </c>
      <c r="L21" s="445">
        <v>956630</v>
      </c>
      <c r="M21" s="446">
        <v>957422</v>
      </c>
      <c r="N21" s="414">
        <f t="shared" si="4"/>
        <v>-792</v>
      </c>
      <c r="O21" s="414">
        <f t="shared" si="5"/>
        <v>792000</v>
      </c>
      <c r="P21" s="414">
        <f t="shared" si="1"/>
        <v>0.792</v>
      </c>
      <c r="Q21" s="403"/>
    </row>
    <row r="22" spans="1:17" ht="22.5" customHeight="1">
      <c r="A22" s="329"/>
      <c r="B22" s="396" t="s">
        <v>170</v>
      </c>
      <c r="C22" s="395"/>
      <c r="D22" s="155"/>
      <c r="E22" s="155"/>
      <c r="F22" s="406"/>
      <c r="G22" s="623"/>
      <c r="H22" s="622"/>
      <c r="I22" s="414"/>
      <c r="J22" s="414"/>
      <c r="K22" s="414"/>
      <c r="L22" s="415"/>
      <c r="M22" s="414"/>
      <c r="N22" s="414"/>
      <c r="O22" s="414"/>
      <c r="P22" s="414"/>
      <c r="Q22" s="403"/>
    </row>
    <row r="23" spans="1:17" ht="22.5" customHeight="1">
      <c r="A23" s="329">
        <v>14</v>
      </c>
      <c r="B23" s="394" t="s">
        <v>16</v>
      </c>
      <c r="C23" s="395">
        <v>5128437</v>
      </c>
      <c r="D23" s="155" t="s">
        <v>13</v>
      </c>
      <c r="E23" s="119" t="s">
        <v>361</v>
      </c>
      <c r="F23" s="406">
        <v>-1000</v>
      </c>
      <c r="G23" s="445">
        <v>996081</v>
      </c>
      <c r="H23" s="446">
        <v>996050</v>
      </c>
      <c r="I23" s="414">
        <f>G23-H23</f>
        <v>31</v>
      </c>
      <c r="J23" s="414">
        <f t="shared" si="3"/>
        <v>-31000</v>
      </c>
      <c r="K23" s="414">
        <f t="shared" si="0"/>
        <v>-0.031</v>
      </c>
      <c r="L23" s="445">
        <v>987162</v>
      </c>
      <c r="M23" s="446">
        <v>987239</v>
      </c>
      <c r="N23" s="414">
        <f>L23-M23</f>
        <v>-77</v>
      </c>
      <c r="O23" s="414">
        <f t="shared" si="5"/>
        <v>77000</v>
      </c>
      <c r="P23" s="414">
        <f t="shared" si="1"/>
        <v>0.077</v>
      </c>
      <c r="Q23" s="704"/>
    </row>
    <row r="24" spans="1:17" ht="22.5" customHeight="1">
      <c r="A24" s="329">
        <v>15</v>
      </c>
      <c r="B24" s="394" t="s">
        <v>17</v>
      </c>
      <c r="C24" s="395">
        <v>5128439</v>
      </c>
      <c r="D24" s="155" t="s">
        <v>13</v>
      </c>
      <c r="E24" s="119" t="s">
        <v>361</v>
      </c>
      <c r="F24" s="406">
        <v>-1000</v>
      </c>
      <c r="G24" s="445">
        <v>6841</v>
      </c>
      <c r="H24" s="446">
        <v>6841</v>
      </c>
      <c r="I24" s="414">
        <f>G24-H24</f>
        <v>0</v>
      </c>
      <c r="J24" s="414">
        <f t="shared" si="3"/>
        <v>0</v>
      </c>
      <c r="K24" s="414">
        <f t="shared" si="0"/>
        <v>0</v>
      </c>
      <c r="L24" s="445">
        <v>988732</v>
      </c>
      <c r="M24" s="446">
        <v>990424</v>
      </c>
      <c r="N24" s="414">
        <f>L24-M24</f>
        <v>-1692</v>
      </c>
      <c r="O24" s="414">
        <f t="shared" si="5"/>
        <v>1692000</v>
      </c>
      <c r="P24" s="414">
        <f t="shared" si="1"/>
        <v>1.692</v>
      </c>
      <c r="Q24" s="704"/>
    </row>
    <row r="25" spans="1:17" ht="22.5" customHeight="1">
      <c r="A25" s="329"/>
      <c r="B25" s="359" t="s">
        <v>171</v>
      </c>
      <c r="C25" s="395"/>
      <c r="D25" s="106"/>
      <c r="E25" s="106"/>
      <c r="F25" s="406"/>
      <c r="G25" s="623"/>
      <c r="H25" s="622"/>
      <c r="I25" s="414"/>
      <c r="J25" s="414"/>
      <c r="K25" s="414"/>
      <c r="L25" s="415"/>
      <c r="M25" s="414"/>
      <c r="N25" s="414"/>
      <c r="O25" s="414"/>
      <c r="P25" s="414"/>
      <c r="Q25" s="403"/>
    </row>
    <row r="26" spans="1:17" ht="22.5" customHeight="1">
      <c r="A26" s="329">
        <v>16</v>
      </c>
      <c r="B26" s="394" t="s">
        <v>16</v>
      </c>
      <c r="C26" s="395">
        <v>4864969</v>
      </c>
      <c r="D26" s="155" t="s">
        <v>13</v>
      </c>
      <c r="E26" s="119" t="s">
        <v>361</v>
      </c>
      <c r="F26" s="406">
        <v>-1000</v>
      </c>
      <c r="G26" s="445">
        <v>43676</v>
      </c>
      <c r="H26" s="446">
        <v>43134</v>
      </c>
      <c r="I26" s="414">
        <f t="shared" si="2"/>
        <v>542</v>
      </c>
      <c r="J26" s="414">
        <f t="shared" si="3"/>
        <v>-542000</v>
      </c>
      <c r="K26" s="414">
        <f t="shared" si="0"/>
        <v>-0.542</v>
      </c>
      <c r="L26" s="445">
        <v>21821</v>
      </c>
      <c r="M26" s="446">
        <v>21905</v>
      </c>
      <c r="N26" s="414">
        <f t="shared" si="4"/>
        <v>-84</v>
      </c>
      <c r="O26" s="414">
        <f t="shared" si="5"/>
        <v>84000</v>
      </c>
      <c r="P26" s="414">
        <f t="shared" si="1"/>
        <v>0.084</v>
      </c>
      <c r="Q26" s="403"/>
    </row>
    <row r="27" spans="1:17" ht="22.5" customHeight="1">
      <c r="A27" s="329">
        <v>17</v>
      </c>
      <c r="B27" s="394" t="s">
        <v>17</v>
      </c>
      <c r="C27" s="395">
        <v>4864970</v>
      </c>
      <c r="D27" s="155" t="s">
        <v>13</v>
      </c>
      <c r="E27" s="119" t="s">
        <v>361</v>
      </c>
      <c r="F27" s="406">
        <v>-1000</v>
      </c>
      <c r="G27" s="445">
        <v>6611</v>
      </c>
      <c r="H27" s="446">
        <v>5444</v>
      </c>
      <c r="I27" s="414">
        <f t="shared" si="2"/>
        <v>1167</v>
      </c>
      <c r="J27" s="414">
        <f t="shared" si="3"/>
        <v>-1167000</v>
      </c>
      <c r="K27" s="414">
        <f t="shared" si="0"/>
        <v>-1.167</v>
      </c>
      <c r="L27" s="445">
        <v>8503</v>
      </c>
      <c r="M27" s="446">
        <v>8568</v>
      </c>
      <c r="N27" s="414">
        <f t="shared" si="4"/>
        <v>-65</v>
      </c>
      <c r="O27" s="414">
        <f t="shared" si="5"/>
        <v>65000</v>
      </c>
      <c r="P27" s="414">
        <f t="shared" si="1"/>
        <v>0.065</v>
      </c>
      <c r="Q27" s="403"/>
    </row>
    <row r="28" spans="1:17" ht="22.5" customHeight="1">
      <c r="A28" s="329">
        <v>18</v>
      </c>
      <c r="B28" s="394" t="s">
        <v>18</v>
      </c>
      <c r="C28" s="395">
        <v>4864971</v>
      </c>
      <c r="D28" s="155" t="s">
        <v>13</v>
      </c>
      <c r="E28" s="119" t="s">
        <v>361</v>
      </c>
      <c r="F28" s="406">
        <v>-1000</v>
      </c>
      <c r="G28" s="445">
        <v>27270</v>
      </c>
      <c r="H28" s="446">
        <v>26761</v>
      </c>
      <c r="I28" s="414">
        <f t="shared" si="2"/>
        <v>509</v>
      </c>
      <c r="J28" s="414">
        <f t="shared" si="3"/>
        <v>-509000</v>
      </c>
      <c r="K28" s="414">
        <f t="shared" si="0"/>
        <v>-0.509</v>
      </c>
      <c r="L28" s="445">
        <v>7541</v>
      </c>
      <c r="M28" s="446">
        <v>7593</v>
      </c>
      <c r="N28" s="414">
        <f t="shared" si="4"/>
        <v>-52</v>
      </c>
      <c r="O28" s="414">
        <f t="shared" si="5"/>
        <v>52000</v>
      </c>
      <c r="P28" s="414">
        <f t="shared" si="1"/>
        <v>0.052</v>
      </c>
      <c r="Q28" s="403"/>
    </row>
    <row r="29" spans="1:17" ht="22.5" customHeight="1">
      <c r="A29" s="329">
        <v>19</v>
      </c>
      <c r="B29" s="361" t="s">
        <v>169</v>
      </c>
      <c r="C29" s="395">
        <v>4864972</v>
      </c>
      <c r="D29" s="106" t="s">
        <v>13</v>
      </c>
      <c r="E29" s="119" t="s">
        <v>361</v>
      </c>
      <c r="F29" s="406">
        <v>-1000</v>
      </c>
      <c r="G29" s="445">
        <v>22084</v>
      </c>
      <c r="H29" s="446">
        <v>20067</v>
      </c>
      <c r="I29" s="414">
        <f t="shared" si="2"/>
        <v>2017</v>
      </c>
      <c r="J29" s="414">
        <f t="shared" si="3"/>
        <v>-2017000</v>
      </c>
      <c r="K29" s="414">
        <f t="shared" si="0"/>
        <v>-2.017</v>
      </c>
      <c r="L29" s="445">
        <v>44244</v>
      </c>
      <c r="M29" s="446">
        <v>44240</v>
      </c>
      <c r="N29" s="414">
        <f t="shared" si="4"/>
        <v>4</v>
      </c>
      <c r="O29" s="414">
        <f t="shared" si="5"/>
        <v>-4000</v>
      </c>
      <c r="P29" s="414">
        <f t="shared" si="1"/>
        <v>-0.004</v>
      </c>
      <c r="Q29" s="403"/>
    </row>
    <row r="30" spans="1:17" ht="22.5" customHeight="1">
      <c r="A30" s="329"/>
      <c r="B30" s="396" t="s">
        <v>172</v>
      </c>
      <c r="C30" s="395"/>
      <c r="D30" s="155"/>
      <c r="E30" s="155"/>
      <c r="F30" s="406"/>
      <c r="G30" s="623"/>
      <c r="H30" s="622"/>
      <c r="I30" s="414"/>
      <c r="J30" s="414"/>
      <c r="K30" s="414"/>
      <c r="L30" s="415"/>
      <c r="M30" s="414"/>
      <c r="N30" s="414"/>
      <c r="O30" s="414"/>
      <c r="P30" s="414"/>
      <c r="Q30" s="403"/>
    </row>
    <row r="31" spans="1:17" ht="22.5" customHeight="1">
      <c r="A31" s="329"/>
      <c r="B31" s="396" t="s">
        <v>42</v>
      </c>
      <c r="C31" s="395"/>
      <c r="D31" s="155"/>
      <c r="E31" s="155"/>
      <c r="F31" s="406"/>
      <c r="G31" s="623"/>
      <c r="H31" s="622"/>
      <c r="I31" s="414"/>
      <c r="J31" s="414"/>
      <c r="K31" s="414"/>
      <c r="L31" s="415"/>
      <c r="M31" s="414"/>
      <c r="N31" s="414"/>
      <c r="O31" s="414"/>
      <c r="P31" s="414"/>
      <c r="Q31" s="403"/>
    </row>
    <row r="32" spans="1:17" ht="22.5" customHeight="1">
      <c r="A32" s="329">
        <v>21</v>
      </c>
      <c r="B32" s="394" t="s">
        <v>173</v>
      </c>
      <c r="C32" s="395">
        <v>4864955</v>
      </c>
      <c r="D32" s="155" t="s">
        <v>13</v>
      </c>
      <c r="E32" s="119" t="s">
        <v>361</v>
      </c>
      <c r="F32" s="406">
        <v>1000</v>
      </c>
      <c r="G32" s="445">
        <v>6598</v>
      </c>
      <c r="H32" s="446">
        <v>6502</v>
      </c>
      <c r="I32" s="414">
        <f t="shared" si="2"/>
        <v>96</v>
      </c>
      <c r="J32" s="414">
        <f t="shared" si="3"/>
        <v>96000</v>
      </c>
      <c r="K32" s="414">
        <f t="shared" si="0"/>
        <v>0.096</v>
      </c>
      <c r="L32" s="445">
        <v>6850</v>
      </c>
      <c r="M32" s="446">
        <v>6849</v>
      </c>
      <c r="N32" s="414">
        <f t="shared" si="4"/>
        <v>1</v>
      </c>
      <c r="O32" s="414">
        <f t="shared" si="5"/>
        <v>1000</v>
      </c>
      <c r="P32" s="414">
        <f t="shared" si="1"/>
        <v>0.001</v>
      </c>
      <c r="Q32" s="403"/>
    </row>
    <row r="33" spans="1:17" ht="22.5" customHeight="1">
      <c r="A33" s="329"/>
      <c r="B33" s="359" t="s">
        <v>174</v>
      </c>
      <c r="C33" s="395"/>
      <c r="D33" s="106"/>
      <c r="E33" s="106"/>
      <c r="F33" s="406"/>
      <c r="G33" s="623"/>
      <c r="H33" s="622"/>
      <c r="I33" s="414"/>
      <c r="J33" s="414"/>
      <c r="K33" s="414"/>
      <c r="L33" s="415"/>
      <c r="M33" s="414"/>
      <c r="N33" s="414"/>
      <c r="O33" s="414"/>
      <c r="P33" s="414"/>
      <c r="Q33" s="403"/>
    </row>
    <row r="34" spans="1:17" ht="22.5" customHeight="1">
      <c r="A34" s="329">
        <v>22</v>
      </c>
      <c r="B34" s="361" t="s">
        <v>16</v>
      </c>
      <c r="C34" s="395">
        <v>4864908</v>
      </c>
      <c r="D34" s="106" t="s">
        <v>13</v>
      </c>
      <c r="E34" s="119" t="s">
        <v>361</v>
      </c>
      <c r="F34" s="406">
        <v>-1000</v>
      </c>
      <c r="G34" s="445">
        <v>937383</v>
      </c>
      <c r="H34" s="446">
        <v>940935</v>
      </c>
      <c r="I34" s="414">
        <f t="shared" si="2"/>
        <v>-3552</v>
      </c>
      <c r="J34" s="414">
        <f t="shared" si="3"/>
        <v>3552000</v>
      </c>
      <c r="K34" s="414">
        <f t="shared" si="0"/>
        <v>3.552</v>
      </c>
      <c r="L34" s="445">
        <v>901679</v>
      </c>
      <c r="M34" s="446">
        <v>902399</v>
      </c>
      <c r="N34" s="414">
        <f t="shared" si="4"/>
        <v>-720</v>
      </c>
      <c r="O34" s="414">
        <f t="shared" si="5"/>
        <v>720000</v>
      </c>
      <c r="P34" s="414">
        <f t="shared" si="1"/>
        <v>0.72</v>
      </c>
      <c r="Q34" s="403"/>
    </row>
    <row r="35" spans="1:17" ht="22.5" customHeight="1">
      <c r="A35" s="329">
        <v>23</v>
      </c>
      <c r="B35" s="394" t="s">
        <v>17</v>
      </c>
      <c r="C35" s="395">
        <v>4864909</v>
      </c>
      <c r="D35" s="155" t="s">
        <v>13</v>
      </c>
      <c r="E35" s="119" t="s">
        <v>361</v>
      </c>
      <c r="F35" s="406">
        <v>-1000</v>
      </c>
      <c r="G35" s="445">
        <v>978099</v>
      </c>
      <c r="H35" s="446">
        <v>980457</v>
      </c>
      <c r="I35" s="414">
        <f t="shared" si="2"/>
        <v>-2358</v>
      </c>
      <c r="J35" s="414">
        <f t="shared" si="3"/>
        <v>2358000</v>
      </c>
      <c r="K35" s="414">
        <f t="shared" si="0"/>
        <v>2.358</v>
      </c>
      <c r="L35" s="445">
        <v>864363</v>
      </c>
      <c r="M35" s="446">
        <v>864444</v>
      </c>
      <c r="N35" s="414">
        <f t="shared" si="4"/>
        <v>-81</v>
      </c>
      <c r="O35" s="414">
        <f t="shared" si="5"/>
        <v>81000</v>
      </c>
      <c r="P35" s="414">
        <f t="shared" si="1"/>
        <v>0.081</v>
      </c>
      <c r="Q35" s="403"/>
    </row>
    <row r="36" spans="1:17" ht="22.5" customHeight="1">
      <c r="A36" s="329"/>
      <c r="B36" s="394"/>
      <c r="C36" s="395"/>
      <c r="D36" s="155"/>
      <c r="E36" s="155"/>
      <c r="F36" s="406"/>
      <c r="G36" s="623"/>
      <c r="H36" s="622"/>
      <c r="I36" s="414"/>
      <c r="J36" s="414"/>
      <c r="K36" s="414"/>
      <c r="L36" s="415"/>
      <c r="M36" s="414"/>
      <c r="N36" s="414"/>
      <c r="O36" s="414"/>
      <c r="P36" s="414"/>
      <c r="Q36" s="403"/>
    </row>
    <row r="37" spans="1:17" ht="22.5" customHeight="1">
      <c r="A37" s="329"/>
      <c r="B37" s="396" t="s">
        <v>175</v>
      </c>
      <c r="C37" s="395"/>
      <c r="D37" s="155"/>
      <c r="E37" s="155"/>
      <c r="F37" s="404"/>
      <c r="G37" s="623"/>
      <c r="H37" s="622"/>
      <c r="I37" s="414"/>
      <c r="J37" s="414"/>
      <c r="K37" s="414"/>
      <c r="L37" s="415"/>
      <c r="M37" s="414"/>
      <c r="N37" s="414"/>
      <c r="O37" s="414"/>
      <c r="P37" s="414"/>
      <c r="Q37" s="403"/>
    </row>
    <row r="38" spans="1:17" ht="22.5" customHeight="1">
      <c r="A38" s="329">
        <v>24</v>
      </c>
      <c r="B38" s="394" t="s">
        <v>131</v>
      </c>
      <c r="C38" s="395">
        <v>4864964</v>
      </c>
      <c r="D38" s="155" t="s">
        <v>13</v>
      </c>
      <c r="E38" s="119" t="s">
        <v>361</v>
      </c>
      <c r="F38" s="406">
        <v>-1000</v>
      </c>
      <c r="G38" s="445">
        <v>444</v>
      </c>
      <c r="H38" s="446">
        <v>416</v>
      </c>
      <c r="I38" s="414">
        <f t="shared" si="2"/>
        <v>28</v>
      </c>
      <c r="J38" s="414">
        <f t="shared" si="3"/>
        <v>-28000</v>
      </c>
      <c r="K38" s="414">
        <f t="shared" si="0"/>
        <v>-0.028</v>
      </c>
      <c r="L38" s="445">
        <v>985960</v>
      </c>
      <c r="M38" s="446">
        <v>987139</v>
      </c>
      <c r="N38" s="414">
        <f t="shared" si="4"/>
        <v>-1179</v>
      </c>
      <c r="O38" s="414">
        <f t="shared" si="5"/>
        <v>1179000</v>
      </c>
      <c r="P38" s="414">
        <f t="shared" si="1"/>
        <v>1.179</v>
      </c>
      <c r="Q38" s="403"/>
    </row>
    <row r="39" spans="1:17" ht="22.5" customHeight="1">
      <c r="A39" s="329">
        <v>25</v>
      </c>
      <c r="B39" s="394" t="s">
        <v>132</v>
      </c>
      <c r="C39" s="395">
        <v>4864965</v>
      </c>
      <c r="D39" s="155" t="s">
        <v>13</v>
      </c>
      <c r="E39" s="119" t="s">
        <v>361</v>
      </c>
      <c r="F39" s="406">
        <v>-1000</v>
      </c>
      <c r="G39" s="445">
        <v>500</v>
      </c>
      <c r="H39" s="446">
        <v>474</v>
      </c>
      <c r="I39" s="414">
        <f t="shared" si="2"/>
        <v>26</v>
      </c>
      <c r="J39" s="414">
        <f t="shared" si="3"/>
        <v>-26000</v>
      </c>
      <c r="K39" s="414">
        <f t="shared" si="0"/>
        <v>-0.026</v>
      </c>
      <c r="L39" s="445">
        <v>966789</v>
      </c>
      <c r="M39" s="446">
        <v>968401</v>
      </c>
      <c r="N39" s="414">
        <f t="shared" si="4"/>
        <v>-1612</v>
      </c>
      <c r="O39" s="414">
        <f t="shared" si="5"/>
        <v>1612000</v>
      </c>
      <c r="P39" s="414">
        <f t="shared" si="1"/>
        <v>1.612</v>
      </c>
      <c r="Q39" s="403"/>
    </row>
    <row r="40" spans="1:17" ht="22.5" customHeight="1">
      <c r="A40" s="329">
        <v>26</v>
      </c>
      <c r="B40" s="394" t="s">
        <v>176</v>
      </c>
      <c r="C40" s="395">
        <v>4864890</v>
      </c>
      <c r="D40" s="155" t="s">
        <v>13</v>
      </c>
      <c r="E40" s="119" t="s">
        <v>361</v>
      </c>
      <c r="F40" s="406">
        <v>-1000</v>
      </c>
      <c r="G40" s="445">
        <v>1489</v>
      </c>
      <c r="H40" s="446">
        <v>1801</v>
      </c>
      <c r="I40" s="414">
        <f t="shared" si="2"/>
        <v>-312</v>
      </c>
      <c r="J40" s="414">
        <f t="shared" si="3"/>
        <v>312000</v>
      </c>
      <c r="K40" s="414">
        <f t="shared" si="0"/>
        <v>0.312</v>
      </c>
      <c r="L40" s="445">
        <v>956880</v>
      </c>
      <c r="M40" s="446">
        <v>956880</v>
      </c>
      <c r="N40" s="414">
        <f t="shared" si="4"/>
        <v>0</v>
      </c>
      <c r="O40" s="414">
        <f t="shared" si="5"/>
        <v>0</v>
      </c>
      <c r="P40" s="414">
        <f t="shared" si="1"/>
        <v>0</v>
      </c>
      <c r="Q40" s="403"/>
    </row>
    <row r="41" spans="1:17" ht="22.5" customHeight="1">
      <c r="A41" s="329">
        <v>27</v>
      </c>
      <c r="B41" s="361" t="s">
        <v>177</v>
      </c>
      <c r="C41" s="395">
        <v>4864891</v>
      </c>
      <c r="D41" s="106" t="s">
        <v>13</v>
      </c>
      <c r="E41" s="119" t="s">
        <v>361</v>
      </c>
      <c r="F41" s="406">
        <v>-1000</v>
      </c>
      <c r="G41" s="445"/>
      <c r="H41" s="446"/>
      <c r="I41" s="414">
        <f t="shared" si="2"/>
        <v>0</v>
      </c>
      <c r="J41" s="414">
        <f t="shared" si="3"/>
        <v>0</v>
      </c>
      <c r="K41" s="414">
        <f t="shared" si="0"/>
        <v>0</v>
      </c>
      <c r="L41" s="445"/>
      <c r="M41" s="446"/>
      <c r="N41" s="414">
        <f t="shared" si="4"/>
        <v>0</v>
      </c>
      <c r="O41" s="414">
        <f t="shared" si="5"/>
        <v>0</v>
      </c>
      <c r="P41" s="414">
        <f t="shared" si="1"/>
        <v>0</v>
      </c>
      <c r="Q41" s="403"/>
    </row>
    <row r="42" spans="1:17" ht="22.5" customHeight="1">
      <c r="A42" s="329">
        <v>28</v>
      </c>
      <c r="B42" s="394" t="s">
        <v>178</v>
      </c>
      <c r="C42" s="395">
        <v>4864906</v>
      </c>
      <c r="D42" s="155" t="s">
        <v>13</v>
      </c>
      <c r="E42" s="119" t="s">
        <v>361</v>
      </c>
      <c r="F42" s="406">
        <v>-1000</v>
      </c>
      <c r="G42" s="445">
        <v>999630</v>
      </c>
      <c r="H42" s="446">
        <v>999630</v>
      </c>
      <c r="I42" s="414">
        <f t="shared" si="2"/>
        <v>0</v>
      </c>
      <c r="J42" s="414">
        <f t="shared" si="3"/>
        <v>0</v>
      </c>
      <c r="K42" s="414">
        <f t="shared" si="0"/>
        <v>0</v>
      </c>
      <c r="L42" s="445">
        <v>894558</v>
      </c>
      <c r="M42" s="446">
        <v>895726</v>
      </c>
      <c r="N42" s="414">
        <f t="shared" si="4"/>
        <v>-1168</v>
      </c>
      <c r="O42" s="414">
        <f t="shared" si="5"/>
        <v>1168000</v>
      </c>
      <c r="P42" s="414">
        <f t="shared" si="1"/>
        <v>1.168</v>
      </c>
      <c r="Q42" s="403"/>
    </row>
    <row r="43" spans="1:17" ht="22.5" customHeight="1" thickBot="1">
      <c r="A43" s="329">
        <v>29</v>
      </c>
      <c r="B43" s="394" t="s">
        <v>179</v>
      </c>
      <c r="C43" s="395">
        <v>4864907</v>
      </c>
      <c r="D43" s="155" t="s">
        <v>13</v>
      </c>
      <c r="E43" s="119" t="s">
        <v>361</v>
      </c>
      <c r="F43" s="584">
        <v>-1000</v>
      </c>
      <c r="G43" s="445">
        <v>999027</v>
      </c>
      <c r="H43" s="446">
        <v>999027</v>
      </c>
      <c r="I43" s="414">
        <f t="shared" si="2"/>
        <v>0</v>
      </c>
      <c r="J43" s="414">
        <f t="shared" si="3"/>
        <v>0</v>
      </c>
      <c r="K43" s="414">
        <f t="shared" si="0"/>
        <v>0</v>
      </c>
      <c r="L43" s="445">
        <v>875273</v>
      </c>
      <c r="M43" s="446">
        <v>876777</v>
      </c>
      <c r="N43" s="414">
        <f t="shared" si="4"/>
        <v>-1504</v>
      </c>
      <c r="O43" s="414">
        <f t="shared" si="5"/>
        <v>1504000</v>
      </c>
      <c r="P43" s="414">
        <f t="shared" si="1"/>
        <v>1.504</v>
      </c>
      <c r="Q43" s="403"/>
    </row>
    <row r="44" spans="1:17" ht="18" customHeight="1" thickTop="1">
      <c r="A44" s="358"/>
      <c r="B44" s="397"/>
      <c r="C44" s="398"/>
      <c r="D44" s="314"/>
      <c r="E44" s="315"/>
      <c r="F44" s="406"/>
      <c r="G44" s="624"/>
      <c r="H44" s="625"/>
      <c r="I44" s="420"/>
      <c r="J44" s="420"/>
      <c r="K44" s="420"/>
      <c r="L44" s="420"/>
      <c r="M44" s="421"/>
      <c r="N44" s="420"/>
      <c r="O44" s="420"/>
      <c r="P44" s="420"/>
      <c r="Q44" s="27"/>
    </row>
    <row r="45" spans="1:17" ht="18" customHeight="1" thickBot="1">
      <c r="A45" s="535" t="s">
        <v>350</v>
      </c>
      <c r="B45" s="399"/>
      <c r="C45" s="400"/>
      <c r="D45" s="316"/>
      <c r="E45" s="317"/>
      <c r="F45" s="406"/>
      <c r="G45" s="626"/>
      <c r="H45" s="627"/>
      <c r="I45" s="424"/>
      <c r="J45" s="424"/>
      <c r="K45" s="424"/>
      <c r="L45" s="424"/>
      <c r="M45" s="425"/>
      <c r="N45" s="424"/>
      <c r="O45" s="424"/>
      <c r="P45" s="545" t="str">
        <f>NDPL!$Q$1</f>
        <v>SEPTEMBER-2012</v>
      </c>
      <c r="Q45" s="545"/>
    </row>
    <row r="46" spans="1:17" ht="21" customHeight="1" thickTop="1">
      <c r="A46" s="356"/>
      <c r="B46" s="359" t="s">
        <v>180</v>
      </c>
      <c r="C46" s="395"/>
      <c r="D46" s="106"/>
      <c r="E46" s="106"/>
      <c r="F46" s="585"/>
      <c r="G46" s="623"/>
      <c r="H46" s="622"/>
      <c r="I46" s="414"/>
      <c r="J46" s="414"/>
      <c r="K46" s="414"/>
      <c r="L46" s="415"/>
      <c r="M46" s="414"/>
      <c r="N46" s="414"/>
      <c r="O46" s="414"/>
      <c r="P46" s="414"/>
      <c r="Q46" s="184"/>
    </row>
    <row r="47" spans="1:17" ht="21" customHeight="1">
      <c r="A47" s="329">
        <v>30</v>
      </c>
      <c r="B47" s="394" t="s">
        <v>16</v>
      </c>
      <c r="C47" s="395">
        <v>4864988</v>
      </c>
      <c r="D47" s="155" t="s">
        <v>13</v>
      </c>
      <c r="E47" s="119" t="s">
        <v>361</v>
      </c>
      <c r="F47" s="406">
        <v>-1000</v>
      </c>
      <c r="G47" s="445">
        <v>999157</v>
      </c>
      <c r="H47" s="446">
        <v>999146</v>
      </c>
      <c r="I47" s="414">
        <f t="shared" si="2"/>
        <v>11</v>
      </c>
      <c r="J47" s="414">
        <f t="shared" si="3"/>
        <v>-11000</v>
      </c>
      <c r="K47" s="414">
        <f t="shared" si="0"/>
        <v>-0.011</v>
      </c>
      <c r="L47" s="445">
        <v>974011</v>
      </c>
      <c r="M47" s="446">
        <v>974147</v>
      </c>
      <c r="N47" s="414">
        <f t="shared" si="4"/>
        <v>-136</v>
      </c>
      <c r="O47" s="414">
        <f t="shared" si="5"/>
        <v>136000</v>
      </c>
      <c r="P47" s="414">
        <f t="shared" si="1"/>
        <v>0.136</v>
      </c>
      <c r="Q47" s="184"/>
    </row>
    <row r="48" spans="1:17" ht="21" customHeight="1">
      <c r="A48" s="329">
        <v>31</v>
      </c>
      <c r="B48" s="394" t="s">
        <v>17</v>
      </c>
      <c r="C48" s="395">
        <v>4864989</v>
      </c>
      <c r="D48" s="155" t="s">
        <v>13</v>
      </c>
      <c r="E48" s="119" t="s">
        <v>361</v>
      </c>
      <c r="F48" s="406">
        <v>-1000</v>
      </c>
      <c r="G48" s="445">
        <v>287</v>
      </c>
      <c r="H48" s="446">
        <v>274</v>
      </c>
      <c r="I48" s="414">
        <f t="shared" si="2"/>
        <v>13</v>
      </c>
      <c r="J48" s="414">
        <f t="shared" si="3"/>
        <v>-13000</v>
      </c>
      <c r="K48" s="414">
        <f t="shared" si="0"/>
        <v>-0.013</v>
      </c>
      <c r="L48" s="445">
        <v>991177</v>
      </c>
      <c r="M48" s="446">
        <v>991302</v>
      </c>
      <c r="N48" s="414">
        <f t="shared" si="4"/>
        <v>-125</v>
      </c>
      <c r="O48" s="414">
        <f t="shared" si="5"/>
        <v>125000</v>
      </c>
      <c r="P48" s="414">
        <f t="shared" si="1"/>
        <v>0.125</v>
      </c>
      <c r="Q48" s="184"/>
    </row>
    <row r="49" spans="1:17" ht="21" customHeight="1">
      <c r="A49" s="329">
        <v>32</v>
      </c>
      <c r="B49" s="394" t="s">
        <v>18</v>
      </c>
      <c r="C49" s="395">
        <v>4864979</v>
      </c>
      <c r="D49" s="155" t="s">
        <v>13</v>
      </c>
      <c r="E49" s="119" t="s">
        <v>361</v>
      </c>
      <c r="F49" s="406">
        <v>-2000</v>
      </c>
      <c r="G49" s="445">
        <v>990736</v>
      </c>
      <c r="H49" s="446">
        <v>990736</v>
      </c>
      <c r="I49" s="414">
        <f t="shared" si="2"/>
        <v>0</v>
      </c>
      <c r="J49" s="414">
        <f t="shared" si="3"/>
        <v>0</v>
      </c>
      <c r="K49" s="414">
        <f t="shared" si="0"/>
        <v>0</v>
      </c>
      <c r="L49" s="445">
        <v>971144</v>
      </c>
      <c r="M49" s="446">
        <v>971217</v>
      </c>
      <c r="N49" s="414">
        <f t="shared" si="4"/>
        <v>-73</v>
      </c>
      <c r="O49" s="414">
        <f t="shared" si="5"/>
        <v>146000</v>
      </c>
      <c r="P49" s="414">
        <f t="shared" si="1"/>
        <v>0.146</v>
      </c>
      <c r="Q49" s="586"/>
    </row>
    <row r="50" spans="1:17" ht="21" customHeight="1">
      <c r="A50" s="329"/>
      <c r="B50" s="396" t="s">
        <v>181</v>
      </c>
      <c r="C50" s="395"/>
      <c r="D50" s="155"/>
      <c r="E50" s="155"/>
      <c r="F50" s="406"/>
      <c r="G50" s="623"/>
      <c r="H50" s="622"/>
      <c r="I50" s="414"/>
      <c r="J50" s="414"/>
      <c r="K50" s="414"/>
      <c r="L50" s="415"/>
      <c r="M50" s="414"/>
      <c r="N50" s="414"/>
      <c r="O50" s="414"/>
      <c r="P50" s="414"/>
      <c r="Q50" s="184"/>
    </row>
    <row r="51" spans="1:17" ht="21" customHeight="1">
      <c r="A51" s="329">
        <v>33</v>
      </c>
      <c r="B51" s="394" t="s">
        <v>16</v>
      </c>
      <c r="C51" s="395">
        <v>4864966</v>
      </c>
      <c r="D51" s="155" t="s">
        <v>13</v>
      </c>
      <c r="E51" s="119" t="s">
        <v>361</v>
      </c>
      <c r="F51" s="406">
        <v>-1000</v>
      </c>
      <c r="G51" s="445">
        <v>997517</v>
      </c>
      <c r="H51" s="446">
        <v>997526</v>
      </c>
      <c r="I51" s="414">
        <f t="shared" si="2"/>
        <v>-9</v>
      </c>
      <c r="J51" s="414">
        <f t="shared" si="3"/>
        <v>9000</v>
      </c>
      <c r="K51" s="414">
        <f t="shared" si="0"/>
        <v>0.009</v>
      </c>
      <c r="L51" s="445">
        <v>926959</v>
      </c>
      <c r="M51" s="446">
        <v>927720</v>
      </c>
      <c r="N51" s="414">
        <f t="shared" si="4"/>
        <v>-761</v>
      </c>
      <c r="O51" s="414">
        <f t="shared" si="5"/>
        <v>761000</v>
      </c>
      <c r="P51" s="414">
        <f t="shared" si="1"/>
        <v>0.761</v>
      </c>
      <c r="Q51" s="184"/>
    </row>
    <row r="52" spans="1:17" ht="21" customHeight="1">
      <c r="A52" s="329">
        <v>34</v>
      </c>
      <c r="B52" s="394" t="s">
        <v>17</v>
      </c>
      <c r="C52" s="395">
        <v>4864967</v>
      </c>
      <c r="D52" s="155" t="s">
        <v>13</v>
      </c>
      <c r="E52" s="119" t="s">
        <v>361</v>
      </c>
      <c r="F52" s="406">
        <v>-1000</v>
      </c>
      <c r="G52" s="445">
        <v>1527</v>
      </c>
      <c r="H52" s="446">
        <v>1645</v>
      </c>
      <c r="I52" s="414">
        <f t="shared" si="2"/>
        <v>-118</v>
      </c>
      <c r="J52" s="414">
        <f t="shared" si="3"/>
        <v>118000</v>
      </c>
      <c r="K52" s="414">
        <f t="shared" si="0"/>
        <v>0.118</v>
      </c>
      <c r="L52" s="445">
        <v>938274</v>
      </c>
      <c r="M52" s="446">
        <v>938824</v>
      </c>
      <c r="N52" s="414">
        <f t="shared" si="4"/>
        <v>-550</v>
      </c>
      <c r="O52" s="414">
        <f t="shared" si="5"/>
        <v>550000</v>
      </c>
      <c r="P52" s="414">
        <f t="shared" si="1"/>
        <v>0.55</v>
      </c>
      <c r="Q52" s="184"/>
    </row>
    <row r="53" spans="1:17" ht="21" customHeight="1">
      <c r="A53" s="329">
        <v>35</v>
      </c>
      <c r="B53" s="394" t="s">
        <v>18</v>
      </c>
      <c r="C53" s="395">
        <v>4865048</v>
      </c>
      <c r="D53" s="155" t="s">
        <v>13</v>
      </c>
      <c r="E53" s="119" t="s">
        <v>361</v>
      </c>
      <c r="F53" s="406">
        <v>-1000</v>
      </c>
      <c r="G53" s="445">
        <v>997418</v>
      </c>
      <c r="H53" s="446">
        <v>997434</v>
      </c>
      <c r="I53" s="414">
        <f t="shared" si="2"/>
        <v>-16</v>
      </c>
      <c r="J53" s="414">
        <f t="shared" si="3"/>
        <v>16000</v>
      </c>
      <c r="K53" s="414">
        <f t="shared" si="0"/>
        <v>0.016</v>
      </c>
      <c r="L53" s="445">
        <v>933747</v>
      </c>
      <c r="M53" s="446">
        <v>934485</v>
      </c>
      <c r="N53" s="414">
        <f t="shared" si="4"/>
        <v>-738</v>
      </c>
      <c r="O53" s="414">
        <f t="shared" si="5"/>
        <v>738000</v>
      </c>
      <c r="P53" s="414">
        <f t="shared" si="1"/>
        <v>0.738</v>
      </c>
      <c r="Q53" s="184"/>
    </row>
    <row r="54" spans="1:17" ht="21" customHeight="1">
      <c r="A54" s="329"/>
      <c r="B54" s="396" t="s">
        <v>122</v>
      </c>
      <c r="C54" s="395"/>
      <c r="D54" s="155"/>
      <c r="E54" s="119"/>
      <c r="F54" s="404"/>
      <c r="G54" s="623"/>
      <c r="H54" s="628"/>
      <c r="I54" s="414"/>
      <c r="J54" s="414"/>
      <c r="K54" s="414"/>
      <c r="L54" s="415"/>
      <c r="M54" s="411"/>
      <c r="N54" s="414"/>
      <c r="O54" s="414"/>
      <c r="P54" s="414"/>
      <c r="Q54" s="184"/>
    </row>
    <row r="55" spans="1:17" ht="21" customHeight="1">
      <c r="A55" s="329">
        <v>36</v>
      </c>
      <c r="B55" s="394" t="s">
        <v>384</v>
      </c>
      <c r="C55" s="395">
        <v>4864827</v>
      </c>
      <c r="D55" s="155" t="s">
        <v>13</v>
      </c>
      <c r="E55" s="119" t="s">
        <v>361</v>
      </c>
      <c r="F55" s="404">
        <v>-666.666</v>
      </c>
      <c r="G55" s="445">
        <v>997490</v>
      </c>
      <c r="H55" s="446">
        <v>997628</v>
      </c>
      <c r="I55" s="414">
        <f>G55-H55</f>
        <v>-138</v>
      </c>
      <c r="J55" s="414">
        <f t="shared" si="3"/>
        <v>91999.90800000001</v>
      </c>
      <c r="K55" s="742">
        <f t="shared" si="0"/>
        <v>0.091999908</v>
      </c>
      <c r="L55" s="445">
        <v>991411</v>
      </c>
      <c r="M55" s="446">
        <v>992535</v>
      </c>
      <c r="N55" s="414">
        <f>L55-M55</f>
        <v>-1124</v>
      </c>
      <c r="O55" s="414">
        <f t="shared" si="5"/>
        <v>749332.584</v>
      </c>
      <c r="P55" s="742">
        <f t="shared" si="1"/>
        <v>0.749332584</v>
      </c>
      <c r="Q55" s="587"/>
    </row>
    <row r="56" spans="1:17" ht="21" customHeight="1">
      <c r="A56" s="329">
        <v>37</v>
      </c>
      <c r="B56" s="394" t="s">
        <v>183</v>
      </c>
      <c r="C56" s="395">
        <v>4864828</v>
      </c>
      <c r="D56" s="155" t="s">
        <v>13</v>
      </c>
      <c r="E56" s="119" t="s">
        <v>361</v>
      </c>
      <c r="F56" s="404">
        <v>-666.666</v>
      </c>
      <c r="G56" s="445">
        <v>973191</v>
      </c>
      <c r="H56" s="446">
        <v>973220</v>
      </c>
      <c r="I56" s="414">
        <f>G56-H56</f>
        <v>-29</v>
      </c>
      <c r="J56" s="414">
        <f t="shared" si="3"/>
        <v>19333.314000000002</v>
      </c>
      <c r="K56" s="742">
        <f t="shared" si="0"/>
        <v>0.019333314</v>
      </c>
      <c r="L56" s="445">
        <v>971807</v>
      </c>
      <c r="M56" s="446">
        <v>971874</v>
      </c>
      <c r="N56" s="414">
        <f>L56-M56</f>
        <v>-67</v>
      </c>
      <c r="O56" s="414">
        <f t="shared" si="5"/>
        <v>44666.622</v>
      </c>
      <c r="P56" s="742">
        <f t="shared" si="1"/>
        <v>0.044666622</v>
      </c>
      <c r="Q56" s="184"/>
    </row>
    <row r="57" spans="1:17" ht="22.5" customHeight="1">
      <c r="A57" s="329"/>
      <c r="B57" s="396" t="s">
        <v>387</v>
      </c>
      <c r="C57" s="395"/>
      <c r="D57" s="155"/>
      <c r="E57" s="119"/>
      <c r="F57" s="404"/>
      <c r="G57" s="623"/>
      <c r="H57" s="628"/>
      <c r="I57" s="414"/>
      <c r="J57" s="414"/>
      <c r="K57" s="414"/>
      <c r="L57" s="418"/>
      <c r="M57" s="411"/>
      <c r="N57" s="414"/>
      <c r="O57" s="414"/>
      <c r="P57" s="414"/>
      <c r="Q57" s="184"/>
    </row>
    <row r="58" spans="1:17" ht="21" customHeight="1">
      <c r="A58" s="329">
        <v>38</v>
      </c>
      <c r="B58" s="394" t="s">
        <v>384</v>
      </c>
      <c r="C58" s="395">
        <v>4865024</v>
      </c>
      <c r="D58" s="155" t="s">
        <v>13</v>
      </c>
      <c r="E58" s="119" t="s">
        <v>361</v>
      </c>
      <c r="F58" s="592">
        <v>-2000</v>
      </c>
      <c r="G58" s="445">
        <v>558</v>
      </c>
      <c r="H58" s="446">
        <v>556</v>
      </c>
      <c r="I58" s="414">
        <f>G58-H58</f>
        <v>2</v>
      </c>
      <c r="J58" s="414">
        <f t="shared" si="3"/>
        <v>-4000</v>
      </c>
      <c r="K58" s="414">
        <f t="shared" si="0"/>
        <v>-0.004</v>
      </c>
      <c r="L58" s="445">
        <v>1248</v>
      </c>
      <c r="M58" s="446">
        <v>1225</v>
      </c>
      <c r="N58" s="414">
        <f>L58-M58</f>
        <v>23</v>
      </c>
      <c r="O58" s="414">
        <f t="shared" si="5"/>
        <v>-46000</v>
      </c>
      <c r="P58" s="414">
        <f t="shared" si="1"/>
        <v>-0.046</v>
      </c>
      <c r="Q58" s="184"/>
    </row>
    <row r="59" spans="1:17" ht="21" customHeight="1">
      <c r="A59" s="329">
        <v>39</v>
      </c>
      <c r="B59" s="394" t="s">
        <v>183</v>
      </c>
      <c r="C59" s="395">
        <v>4864920</v>
      </c>
      <c r="D59" s="155" t="s">
        <v>13</v>
      </c>
      <c r="E59" s="119" t="s">
        <v>361</v>
      </c>
      <c r="F59" s="592">
        <v>-2000</v>
      </c>
      <c r="G59" s="445">
        <v>997341</v>
      </c>
      <c r="H59" s="446">
        <v>997336</v>
      </c>
      <c r="I59" s="414">
        <f>G59-H59</f>
        <v>5</v>
      </c>
      <c r="J59" s="414">
        <f t="shared" si="3"/>
        <v>-10000</v>
      </c>
      <c r="K59" s="414">
        <f t="shared" si="0"/>
        <v>-0.01</v>
      </c>
      <c r="L59" s="445">
        <v>455</v>
      </c>
      <c r="M59" s="446">
        <v>437</v>
      </c>
      <c r="N59" s="414">
        <f>L59-M59</f>
        <v>18</v>
      </c>
      <c r="O59" s="414">
        <f t="shared" si="5"/>
        <v>-36000</v>
      </c>
      <c r="P59" s="414">
        <f t="shared" si="1"/>
        <v>-0.036</v>
      </c>
      <c r="Q59" s="184"/>
    </row>
    <row r="60" spans="1:17" ht="21" customHeight="1">
      <c r="A60" s="329"/>
      <c r="B60" s="707" t="s">
        <v>393</v>
      </c>
      <c r="C60" s="395"/>
      <c r="D60" s="155"/>
      <c r="E60" s="119"/>
      <c r="F60" s="592"/>
      <c r="G60" s="445"/>
      <c r="H60" s="446"/>
      <c r="I60" s="414"/>
      <c r="J60" s="414"/>
      <c r="K60" s="414"/>
      <c r="L60" s="445"/>
      <c r="M60" s="446"/>
      <c r="N60" s="414"/>
      <c r="O60" s="414"/>
      <c r="P60" s="414"/>
      <c r="Q60" s="184"/>
    </row>
    <row r="61" spans="1:17" ht="21" customHeight="1">
      <c r="A61" s="329">
        <v>40</v>
      </c>
      <c r="B61" s="394" t="s">
        <v>384</v>
      </c>
      <c r="C61" s="395">
        <v>5128414</v>
      </c>
      <c r="D61" s="155" t="s">
        <v>13</v>
      </c>
      <c r="E61" s="119" t="s">
        <v>361</v>
      </c>
      <c r="F61" s="592">
        <v>-1000</v>
      </c>
      <c r="G61" s="445">
        <v>971374</v>
      </c>
      <c r="H61" s="446">
        <v>974911</v>
      </c>
      <c r="I61" s="414">
        <f>G61-H61</f>
        <v>-3537</v>
      </c>
      <c r="J61" s="414">
        <f t="shared" si="3"/>
        <v>3537000</v>
      </c>
      <c r="K61" s="414">
        <f t="shared" si="0"/>
        <v>3.537</v>
      </c>
      <c r="L61" s="445">
        <v>997499</v>
      </c>
      <c r="M61" s="446">
        <v>997540</v>
      </c>
      <c r="N61" s="414">
        <f>L61-M61</f>
        <v>-41</v>
      </c>
      <c r="O61" s="414">
        <f t="shared" si="5"/>
        <v>41000</v>
      </c>
      <c r="P61" s="414">
        <f t="shared" si="1"/>
        <v>0.041</v>
      </c>
      <c r="Q61" s="184"/>
    </row>
    <row r="62" spans="1:17" ht="21" customHeight="1">
      <c r="A62" s="329">
        <v>41</v>
      </c>
      <c r="B62" s="394" t="s">
        <v>183</v>
      </c>
      <c r="C62" s="395">
        <v>5128416</v>
      </c>
      <c r="D62" s="155" t="s">
        <v>13</v>
      </c>
      <c r="E62" s="119" t="s">
        <v>361</v>
      </c>
      <c r="F62" s="592">
        <v>-1000</v>
      </c>
      <c r="G62" s="445">
        <v>974184</v>
      </c>
      <c r="H62" s="446">
        <v>976275</v>
      </c>
      <c r="I62" s="414">
        <f>G62-H62</f>
        <v>-2091</v>
      </c>
      <c r="J62" s="414">
        <f t="shared" si="3"/>
        <v>2091000</v>
      </c>
      <c r="K62" s="414">
        <f t="shared" si="0"/>
        <v>2.091</v>
      </c>
      <c r="L62" s="445">
        <v>998479</v>
      </c>
      <c r="M62" s="446">
        <v>998599</v>
      </c>
      <c r="N62" s="414">
        <f>L62-M62</f>
        <v>-120</v>
      </c>
      <c r="O62" s="414">
        <f t="shared" si="5"/>
        <v>120000</v>
      </c>
      <c r="P62" s="414">
        <f t="shared" si="1"/>
        <v>0.12</v>
      </c>
      <c r="Q62" s="184"/>
    </row>
    <row r="63" spans="1:17" ht="21" customHeight="1">
      <c r="A63" s="329"/>
      <c r="B63" s="707" t="s">
        <v>402</v>
      </c>
      <c r="C63" s="395"/>
      <c r="D63" s="155"/>
      <c r="E63" s="119"/>
      <c r="F63" s="592"/>
      <c r="G63" s="445"/>
      <c r="H63" s="446"/>
      <c r="I63" s="414"/>
      <c r="J63" s="414"/>
      <c r="K63" s="414"/>
      <c r="L63" s="445"/>
      <c r="M63" s="446"/>
      <c r="N63" s="414"/>
      <c r="O63" s="414"/>
      <c r="P63" s="414"/>
      <c r="Q63" s="184"/>
    </row>
    <row r="64" spans="1:17" ht="21" customHeight="1">
      <c r="A64" s="329">
        <v>42</v>
      </c>
      <c r="B64" s="394" t="s">
        <v>403</v>
      </c>
      <c r="C64" s="395">
        <v>5100228</v>
      </c>
      <c r="D64" s="155" t="s">
        <v>13</v>
      </c>
      <c r="E64" s="119" t="s">
        <v>361</v>
      </c>
      <c r="F64" s="592">
        <v>800</v>
      </c>
      <c r="G64" s="445">
        <v>999393</v>
      </c>
      <c r="H64" s="446">
        <v>999302</v>
      </c>
      <c r="I64" s="414">
        <f>G64-H64</f>
        <v>91</v>
      </c>
      <c r="J64" s="414">
        <f t="shared" si="3"/>
        <v>72800</v>
      </c>
      <c r="K64" s="414">
        <f t="shared" si="0"/>
        <v>0.0728</v>
      </c>
      <c r="L64" s="445">
        <v>1116</v>
      </c>
      <c r="M64" s="446">
        <v>1010</v>
      </c>
      <c r="N64" s="414">
        <f>L64-M64</f>
        <v>106</v>
      </c>
      <c r="O64" s="414">
        <f t="shared" si="5"/>
        <v>84800</v>
      </c>
      <c r="P64" s="414">
        <f t="shared" si="1"/>
        <v>0.0848</v>
      </c>
      <c r="Q64" s="184"/>
    </row>
    <row r="65" spans="1:17" ht="21" customHeight="1">
      <c r="A65" s="329">
        <v>43</v>
      </c>
      <c r="B65" s="487" t="s">
        <v>404</v>
      </c>
      <c r="C65" s="395">
        <v>5128441</v>
      </c>
      <c r="D65" s="155" t="s">
        <v>13</v>
      </c>
      <c r="E65" s="119" t="s">
        <v>361</v>
      </c>
      <c r="F65" s="592">
        <v>800</v>
      </c>
      <c r="G65" s="445">
        <v>3590</v>
      </c>
      <c r="H65" s="446">
        <v>3450</v>
      </c>
      <c r="I65" s="414">
        <f>G65-H65</f>
        <v>140</v>
      </c>
      <c r="J65" s="414">
        <f t="shared" si="3"/>
        <v>112000</v>
      </c>
      <c r="K65" s="414">
        <f t="shared" si="0"/>
        <v>0.112</v>
      </c>
      <c r="L65" s="445">
        <v>826</v>
      </c>
      <c r="M65" s="446">
        <v>713</v>
      </c>
      <c r="N65" s="414">
        <f>L65-M65</f>
        <v>113</v>
      </c>
      <c r="O65" s="414">
        <f t="shared" si="5"/>
        <v>90400</v>
      </c>
      <c r="P65" s="414">
        <f t="shared" si="1"/>
        <v>0.0904</v>
      </c>
      <c r="Q65" s="184"/>
    </row>
    <row r="66" spans="1:17" ht="21" customHeight="1">
      <c r="A66" s="329">
        <v>44</v>
      </c>
      <c r="B66" s="394" t="s">
        <v>377</v>
      </c>
      <c r="C66" s="395">
        <v>5128443</v>
      </c>
      <c r="D66" s="155" t="s">
        <v>13</v>
      </c>
      <c r="E66" s="119" t="s">
        <v>361</v>
      </c>
      <c r="F66" s="592">
        <v>800</v>
      </c>
      <c r="G66" s="445">
        <v>988408</v>
      </c>
      <c r="H66" s="446">
        <v>988692</v>
      </c>
      <c r="I66" s="414">
        <f>G66-H66</f>
        <v>-284</v>
      </c>
      <c r="J66" s="414">
        <f t="shared" si="3"/>
        <v>-227200</v>
      </c>
      <c r="K66" s="414">
        <f t="shared" si="0"/>
        <v>-0.2272</v>
      </c>
      <c r="L66" s="445">
        <v>999702</v>
      </c>
      <c r="M66" s="446">
        <v>999719</v>
      </c>
      <c r="N66" s="414">
        <f>L66-M66</f>
        <v>-17</v>
      </c>
      <c r="O66" s="414">
        <f t="shared" si="5"/>
        <v>-13600</v>
      </c>
      <c r="P66" s="414">
        <f t="shared" si="1"/>
        <v>-0.0136</v>
      </c>
      <c r="Q66" s="184"/>
    </row>
    <row r="67" spans="1:17" ht="21" customHeight="1">
      <c r="A67" s="329">
        <v>45</v>
      </c>
      <c r="B67" s="394" t="s">
        <v>407</v>
      </c>
      <c r="C67" s="395">
        <v>5128407</v>
      </c>
      <c r="D67" s="155" t="s">
        <v>13</v>
      </c>
      <c r="E67" s="119" t="s">
        <v>361</v>
      </c>
      <c r="F67" s="592">
        <v>-2000</v>
      </c>
      <c r="G67" s="445">
        <v>999534</v>
      </c>
      <c r="H67" s="446">
        <v>999534</v>
      </c>
      <c r="I67" s="414">
        <f>G67-H67</f>
        <v>0</v>
      </c>
      <c r="J67" s="414">
        <f t="shared" si="3"/>
        <v>0</v>
      </c>
      <c r="K67" s="414">
        <f t="shared" si="0"/>
        <v>0</v>
      </c>
      <c r="L67" s="445">
        <v>999980</v>
      </c>
      <c r="M67" s="446">
        <v>999980</v>
      </c>
      <c r="N67" s="414">
        <f>L67-M67</f>
        <v>0</v>
      </c>
      <c r="O67" s="414">
        <f t="shared" si="5"/>
        <v>0</v>
      </c>
      <c r="P67" s="414">
        <f t="shared" si="1"/>
        <v>0</v>
      </c>
      <c r="Q67" s="184"/>
    </row>
    <row r="68" spans="1:17" ht="21" customHeight="1">
      <c r="A68" s="329"/>
      <c r="B68" s="359" t="s">
        <v>108</v>
      </c>
      <c r="C68" s="395"/>
      <c r="D68" s="106"/>
      <c r="E68" s="106"/>
      <c r="F68" s="404"/>
      <c r="G68" s="623"/>
      <c r="H68" s="622"/>
      <c r="I68" s="414"/>
      <c r="J68" s="414"/>
      <c r="K68" s="414"/>
      <c r="L68" s="415"/>
      <c r="M68" s="414"/>
      <c r="N68" s="414"/>
      <c r="O68" s="414"/>
      <c r="P68" s="414"/>
      <c r="Q68" s="184"/>
    </row>
    <row r="69" spans="1:17" ht="21" customHeight="1">
      <c r="A69" s="329">
        <v>46</v>
      </c>
      <c r="B69" s="394" t="s">
        <v>119</v>
      </c>
      <c r="C69" s="395">
        <v>4864951</v>
      </c>
      <c r="D69" s="155" t="s">
        <v>13</v>
      </c>
      <c r="E69" s="119" t="s">
        <v>361</v>
      </c>
      <c r="F69" s="406">
        <v>1000</v>
      </c>
      <c r="G69" s="445">
        <v>996783</v>
      </c>
      <c r="H69" s="446">
        <v>996767</v>
      </c>
      <c r="I69" s="414">
        <f t="shared" si="2"/>
        <v>16</v>
      </c>
      <c r="J69" s="414">
        <f t="shared" si="3"/>
        <v>16000</v>
      </c>
      <c r="K69" s="414">
        <f t="shared" si="0"/>
        <v>0.016</v>
      </c>
      <c r="L69" s="445">
        <v>37625</v>
      </c>
      <c r="M69" s="446">
        <v>37478</v>
      </c>
      <c r="N69" s="414">
        <f t="shared" si="4"/>
        <v>147</v>
      </c>
      <c r="O69" s="414">
        <f t="shared" si="5"/>
        <v>147000</v>
      </c>
      <c r="P69" s="414">
        <f t="shared" si="1"/>
        <v>0.147</v>
      </c>
      <c r="Q69" s="184"/>
    </row>
    <row r="70" spans="1:17" ht="21" customHeight="1">
      <c r="A70" s="329">
        <v>47</v>
      </c>
      <c r="B70" s="394" t="s">
        <v>120</v>
      </c>
      <c r="C70" s="395">
        <v>4902501</v>
      </c>
      <c r="D70" s="155" t="s">
        <v>13</v>
      </c>
      <c r="E70" s="119" t="s">
        <v>361</v>
      </c>
      <c r="F70" s="406">
        <v>1333.33</v>
      </c>
      <c r="G70" s="445">
        <v>996701</v>
      </c>
      <c r="H70" s="446">
        <v>996709</v>
      </c>
      <c r="I70" s="411">
        <f t="shared" si="2"/>
        <v>-8</v>
      </c>
      <c r="J70" s="411">
        <f t="shared" si="3"/>
        <v>-10666.64</v>
      </c>
      <c r="K70" s="743">
        <f t="shared" si="0"/>
        <v>-0.01066664</v>
      </c>
      <c r="L70" s="445">
        <v>268</v>
      </c>
      <c r="M70" s="446">
        <v>243</v>
      </c>
      <c r="N70" s="414">
        <f t="shared" si="4"/>
        <v>25</v>
      </c>
      <c r="O70" s="414">
        <f t="shared" si="5"/>
        <v>33333.25</v>
      </c>
      <c r="P70" s="742">
        <f t="shared" si="1"/>
        <v>0.03333325</v>
      </c>
      <c r="Q70" s="184"/>
    </row>
    <row r="71" spans="1:17" ht="21" customHeight="1">
      <c r="A71" s="329"/>
      <c r="B71" s="396" t="s">
        <v>182</v>
      </c>
      <c r="C71" s="395"/>
      <c r="D71" s="155"/>
      <c r="E71" s="155"/>
      <c r="F71" s="406"/>
      <c r="G71" s="623"/>
      <c r="H71" s="622"/>
      <c r="I71" s="414"/>
      <c r="J71" s="414"/>
      <c r="K71" s="414"/>
      <c r="L71" s="415"/>
      <c r="M71" s="414"/>
      <c r="N71" s="414"/>
      <c r="O71" s="414"/>
      <c r="P71" s="414"/>
      <c r="Q71" s="184"/>
    </row>
    <row r="72" spans="1:17" ht="21" customHeight="1">
      <c r="A72" s="329">
        <v>48</v>
      </c>
      <c r="B72" s="394" t="s">
        <v>39</v>
      </c>
      <c r="C72" s="395">
        <v>4864990</v>
      </c>
      <c r="D72" s="155" t="s">
        <v>13</v>
      </c>
      <c r="E72" s="119" t="s">
        <v>361</v>
      </c>
      <c r="F72" s="406">
        <v>-1000</v>
      </c>
      <c r="G72" s="445">
        <v>3736</v>
      </c>
      <c r="H72" s="446">
        <v>4025</v>
      </c>
      <c r="I72" s="414">
        <f t="shared" si="2"/>
        <v>-289</v>
      </c>
      <c r="J72" s="414">
        <f t="shared" si="3"/>
        <v>289000</v>
      </c>
      <c r="K72" s="414">
        <f t="shared" si="0"/>
        <v>0.289</v>
      </c>
      <c r="L72" s="445">
        <v>978234</v>
      </c>
      <c r="M72" s="446">
        <v>979448</v>
      </c>
      <c r="N72" s="414">
        <f t="shared" si="4"/>
        <v>-1214</v>
      </c>
      <c r="O72" s="414">
        <f t="shared" si="5"/>
        <v>1214000</v>
      </c>
      <c r="P72" s="414">
        <f t="shared" si="1"/>
        <v>1.214</v>
      </c>
      <c r="Q72" s="184"/>
    </row>
    <row r="73" spans="1:17" ht="21" customHeight="1">
      <c r="A73" s="329">
        <v>49</v>
      </c>
      <c r="B73" s="394" t="s">
        <v>183</v>
      </c>
      <c r="C73" s="395">
        <v>4864991</v>
      </c>
      <c r="D73" s="155" t="s">
        <v>13</v>
      </c>
      <c r="E73" s="119" t="s">
        <v>361</v>
      </c>
      <c r="F73" s="406">
        <v>-1000</v>
      </c>
      <c r="G73" s="445">
        <v>999049</v>
      </c>
      <c r="H73" s="446">
        <v>999049</v>
      </c>
      <c r="I73" s="414">
        <f t="shared" si="2"/>
        <v>0</v>
      </c>
      <c r="J73" s="414">
        <f t="shared" si="3"/>
        <v>0</v>
      </c>
      <c r="K73" s="414">
        <f t="shared" si="0"/>
        <v>0</v>
      </c>
      <c r="L73" s="445">
        <v>987938</v>
      </c>
      <c r="M73" s="446">
        <v>986937</v>
      </c>
      <c r="N73" s="414">
        <f t="shared" si="4"/>
        <v>1001</v>
      </c>
      <c r="O73" s="414">
        <f t="shared" si="5"/>
        <v>-1001000</v>
      </c>
      <c r="P73" s="414">
        <f t="shared" si="1"/>
        <v>-1.001</v>
      </c>
      <c r="Q73" s="184"/>
    </row>
    <row r="74" spans="1:17" ht="21" customHeight="1">
      <c r="A74" s="329"/>
      <c r="B74" s="401" t="s">
        <v>29</v>
      </c>
      <c r="C74" s="362"/>
      <c r="D74" s="66"/>
      <c r="E74" s="66"/>
      <c r="F74" s="406"/>
      <c r="G74" s="623"/>
      <c r="H74" s="622"/>
      <c r="I74" s="414"/>
      <c r="J74" s="414"/>
      <c r="K74" s="414"/>
      <c r="L74" s="415"/>
      <c r="M74" s="414"/>
      <c r="N74" s="414"/>
      <c r="O74" s="414"/>
      <c r="P74" s="414"/>
      <c r="Q74" s="184"/>
    </row>
    <row r="75" spans="1:17" ht="21" customHeight="1">
      <c r="A75" s="329">
        <v>50</v>
      </c>
      <c r="B75" s="110" t="s">
        <v>84</v>
      </c>
      <c r="C75" s="362">
        <v>4865092</v>
      </c>
      <c r="D75" s="66" t="s">
        <v>13</v>
      </c>
      <c r="E75" s="119" t="s">
        <v>361</v>
      </c>
      <c r="F75" s="406">
        <v>100</v>
      </c>
      <c r="G75" s="445">
        <v>8417</v>
      </c>
      <c r="H75" s="446">
        <v>8108</v>
      </c>
      <c r="I75" s="414">
        <f t="shared" si="2"/>
        <v>309</v>
      </c>
      <c r="J75" s="414">
        <f t="shared" si="3"/>
        <v>30900</v>
      </c>
      <c r="K75" s="414">
        <f t="shared" si="0"/>
        <v>0.0309</v>
      </c>
      <c r="L75" s="445">
        <v>11969</v>
      </c>
      <c r="M75" s="446">
        <v>11829</v>
      </c>
      <c r="N75" s="414">
        <f t="shared" si="4"/>
        <v>140</v>
      </c>
      <c r="O75" s="414">
        <f t="shared" si="5"/>
        <v>14000</v>
      </c>
      <c r="P75" s="414">
        <f t="shared" si="1"/>
        <v>0.014</v>
      </c>
      <c r="Q75" s="184"/>
    </row>
    <row r="76" spans="1:17" ht="21" customHeight="1">
      <c r="A76" s="329"/>
      <c r="B76" s="396" t="s">
        <v>50</v>
      </c>
      <c r="C76" s="395"/>
      <c r="D76" s="155"/>
      <c r="E76" s="155"/>
      <c r="F76" s="406"/>
      <c r="G76" s="623"/>
      <c r="H76" s="622"/>
      <c r="I76" s="414"/>
      <c r="J76" s="414"/>
      <c r="K76" s="414"/>
      <c r="L76" s="415"/>
      <c r="M76" s="414"/>
      <c r="N76" s="414"/>
      <c r="O76" s="414"/>
      <c r="P76" s="414"/>
      <c r="Q76" s="184"/>
    </row>
    <row r="77" spans="1:17" ht="21" customHeight="1">
      <c r="A77" s="329">
        <v>51</v>
      </c>
      <c r="B77" s="394" t="s">
        <v>362</v>
      </c>
      <c r="C77" s="395">
        <v>4864792</v>
      </c>
      <c r="D77" s="155" t="s">
        <v>13</v>
      </c>
      <c r="E77" s="119" t="s">
        <v>361</v>
      </c>
      <c r="F77" s="406">
        <v>100</v>
      </c>
      <c r="G77" s="445">
        <v>37972</v>
      </c>
      <c r="H77" s="446">
        <v>38113</v>
      </c>
      <c r="I77" s="414">
        <f t="shared" si="2"/>
        <v>-141</v>
      </c>
      <c r="J77" s="414">
        <f t="shared" si="3"/>
        <v>-14100</v>
      </c>
      <c r="K77" s="414">
        <f t="shared" si="0"/>
        <v>-0.0141</v>
      </c>
      <c r="L77" s="445">
        <v>146953</v>
      </c>
      <c r="M77" s="446">
        <v>146943</v>
      </c>
      <c r="N77" s="414">
        <f t="shared" si="4"/>
        <v>10</v>
      </c>
      <c r="O77" s="414">
        <f t="shared" si="5"/>
        <v>1000</v>
      </c>
      <c r="P77" s="414">
        <f t="shared" si="1"/>
        <v>0.001</v>
      </c>
      <c r="Q77" s="184"/>
    </row>
    <row r="78" spans="1:17" ht="21" customHeight="1">
      <c r="A78" s="402"/>
      <c r="B78" s="401" t="s">
        <v>323</v>
      </c>
      <c r="C78" s="395"/>
      <c r="D78" s="155"/>
      <c r="E78" s="155"/>
      <c r="F78" s="406"/>
      <c r="G78" s="623"/>
      <c r="H78" s="622"/>
      <c r="I78" s="414"/>
      <c r="J78" s="414"/>
      <c r="K78" s="414"/>
      <c r="L78" s="415"/>
      <c r="M78" s="414"/>
      <c r="N78" s="414"/>
      <c r="O78" s="414"/>
      <c r="P78" s="414"/>
      <c r="Q78" s="184"/>
    </row>
    <row r="79" spans="1:17" ht="21" customHeight="1">
      <c r="A79" s="329">
        <v>52</v>
      </c>
      <c r="B79" s="543" t="s">
        <v>365</v>
      </c>
      <c r="C79" s="395">
        <v>4865170</v>
      </c>
      <c r="D79" s="119" t="s">
        <v>13</v>
      </c>
      <c r="E79" s="119" t="s">
        <v>361</v>
      </c>
      <c r="F79" s="406">
        <v>1000</v>
      </c>
      <c r="G79" s="445">
        <v>0</v>
      </c>
      <c r="H79" s="446">
        <v>0</v>
      </c>
      <c r="I79" s="414">
        <f t="shared" si="2"/>
        <v>0</v>
      </c>
      <c r="J79" s="414">
        <f t="shared" si="3"/>
        <v>0</v>
      </c>
      <c r="K79" s="414">
        <f t="shared" si="0"/>
        <v>0</v>
      </c>
      <c r="L79" s="445">
        <v>999972</v>
      </c>
      <c r="M79" s="446">
        <v>999972</v>
      </c>
      <c r="N79" s="414">
        <f t="shared" si="4"/>
        <v>0</v>
      </c>
      <c r="O79" s="414">
        <f t="shared" si="5"/>
        <v>0</v>
      </c>
      <c r="P79" s="414">
        <f t="shared" si="1"/>
        <v>0</v>
      </c>
      <c r="Q79" s="184"/>
    </row>
    <row r="80" spans="1:17" ht="21" customHeight="1">
      <c r="A80" s="329"/>
      <c r="B80" s="401" t="s">
        <v>38</v>
      </c>
      <c r="C80" s="439"/>
      <c r="D80" s="468"/>
      <c r="E80" s="428"/>
      <c r="F80" s="439"/>
      <c r="G80" s="621"/>
      <c r="H80" s="622"/>
      <c r="I80" s="446"/>
      <c r="J80" s="446"/>
      <c r="K80" s="447"/>
      <c r="L80" s="445"/>
      <c r="M80" s="446"/>
      <c r="N80" s="446"/>
      <c r="O80" s="446"/>
      <c r="P80" s="447"/>
      <c r="Q80" s="184"/>
    </row>
    <row r="81" spans="1:17" ht="21" customHeight="1">
      <c r="A81" s="329">
        <v>53</v>
      </c>
      <c r="B81" s="543" t="s">
        <v>377</v>
      </c>
      <c r="C81" s="439">
        <v>4864961</v>
      </c>
      <c r="D81" s="467" t="s">
        <v>13</v>
      </c>
      <c r="E81" s="428" t="s">
        <v>361</v>
      </c>
      <c r="F81" s="439">
        <v>1000</v>
      </c>
      <c r="G81" s="445">
        <v>971981</v>
      </c>
      <c r="H81" s="446">
        <v>972910</v>
      </c>
      <c r="I81" s="446">
        <f>G81-H81</f>
        <v>-929</v>
      </c>
      <c r="J81" s="446">
        <f>$F81*I81</f>
        <v>-929000</v>
      </c>
      <c r="K81" s="447">
        <f>J81/1000000</f>
        <v>-0.929</v>
      </c>
      <c r="L81" s="445">
        <v>992481</v>
      </c>
      <c r="M81" s="446">
        <v>992482</v>
      </c>
      <c r="N81" s="446">
        <f>L81-M81</f>
        <v>-1</v>
      </c>
      <c r="O81" s="446">
        <f>$F81*N81</f>
        <v>-1000</v>
      </c>
      <c r="P81" s="447">
        <f>O81/1000000</f>
        <v>-0.001</v>
      </c>
      <c r="Q81" s="184"/>
    </row>
    <row r="82" spans="1:17" ht="21" customHeight="1">
      <c r="A82" s="329"/>
      <c r="B82" s="401" t="s">
        <v>195</v>
      </c>
      <c r="C82" s="439"/>
      <c r="D82" s="467"/>
      <c r="E82" s="428"/>
      <c r="F82" s="439"/>
      <c r="G82" s="629"/>
      <c r="H82" s="628"/>
      <c r="I82" s="446"/>
      <c r="J82" s="446"/>
      <c r="K82" s="446"/>
      <c r="L82" s="448"/>
      <c r="M82" s="449"/>
      <c r="N82" s="446"/>
      <c r="O82" s="446"/>
      <c r="P82" s="446"/>
      <c r="Q82" s="184"/>
    </row>
    <row r="83" spans="1:17" ht="21" customHeight="1">
      <c r="A83" s="329">
        <v>54</v>
      </c>
      <c r="B83" s="394" t="s">
        <v>379</v>
      </c>
      <c r="C83" s="439">
        <v>4902586</v>
      </c>
      <c r="D83" s="467" t="s">
        <v>13</v>
      </c>
      <c r="E83" s="428" t="s">
        <v>361</v>
      </c>
      <c r="F83" s="439">
        <v>100</v>
      </c>
      <c r="G83" s="445">
        <v>1423</v>
      </c>
      <c r="H83" s="446">
        <v>1423</v>
      </c>
      <c r="I83" s="446">
        <f>G83-H83</f>
        <v>0</v>
      </c>
      <c r="J83" s="446">
        <f>$F83*I83</f>
        <v>0</v>
      </c>
      <c r="K83" s="447">
        <f>J83/1000000</f>
        <v>0</v>
      </c>
      <c r="L83" s="445">
        <v>6787</v>
      </c>
      <c r="M83" s="446">
        <v>6787</v>
      </c>
      <c r="N83" s="446">
        <f>L83-M83</f>
        <v>0</v>
      </c>
      <c r="O83" s="446">
        <f>$F83*N83</f>
        <v>0</v>
      </c>
      <c r="P83" s="447">
        <f>O83/1000000</f>
        <v>0</v>
      </c>
      <c r="Q83" s="184" t="s">
        <v>421</v>
      </c>
    </row>
    <row r="84" spans="1:17" ht="21" customHeight="1">
      <c r="A84" s="329">
        <v>55</v>
      </c>
      <c r="B84" s="394" t="s">
        <v>380</v>
      </c>
      <c r="C84" s="439">
        <v>4902587</v>
      </c>
      <c r="D84" s="467" t="s">
        <v>13</v>
      </c>
      <c r="E84" s="428" t="s">
        <v>361</v>
      </c>
      <c r="F84" s="439">
        <v>100</v>
      </c>
      <c r="G84" s="445">
        <v>8350</v>
      </c>
      <c r="H84" s="446">
        <v>8350</v>
      </c>
      <c r="I84" s="446">
        <f>G84-H84</f>
        <v>0</v>
      </c>
      <c r="J84" s="446">
        <f>$F84*I84</f>
        <v>0</v>
      </c>
      <c r="K84" s="447">
        <f>J84/1000000</f>
        <v>0</v>
      </c>
      <c r="L84" s="445">
        <v>14600</v>
      </c>
      <c r="M84" s="446">
        <v>14600</v>
      </c>
      <c r="N84" s="446">
        <f>L84-M84</f>
        <v>0</v>
      </c>
      <c r="O84" s="446">
        <f>$F84*N84</f>
        <v>0</v>
      </c>
      <c r="P84" s="447">
        <f>O84/1000000</f>
        <v>0</v>
      </c>
      <c r="Q84" s="184" t="s">
        <v>421</v>
      </c>
    </row>
    <row r="85" spans="1:17" ht="21" customHeight="1" thickBot="1">
      <c r="A85" s="120"/>
      <c r="B85" s="319"/>
      <c r="C85" s="239"/>
      <c r="D85" s="317"/>
      <c r="E85" s="317"/>
      <c r="F85" s="407"/>
      <c r="G85" s="426"/>
      <c r="H85" s="423"/>
      <c r="I85" s="424"/>
      <c r="J85" s="424"/>
      <c r="K85" s="424"/>
      <c r="L85" s="427"/>
      <c r="M85" s="424"/>
      <c r="N85" s="424"/>
      <c r="O85" s="424"/>
      <c r="P85" s="424"/>
      <c r="Q85" s="185"/>
    </row>
    <row r="86" spans="3:16" ht="17.25" thickTop="1">
      <c r="C86" s="95"/>
      <c r="D86" s="95"/>
      <c r="E86" s="95"/>
      <c r="F86" s="408"/>
      <c r="L86" s="19"/>
      <c r="M86" s="19"/>
      <c r="N86" s="19"/>
      <c r="O86" s="19"/>
      <c r="P86" s="19"/>
    </row>
    <row r="87" spans="1:16" ht="28.5" customHeight="1">
      <c r="A87" s="233" t="s">
        <v>327</v>
      </c>
      <c r="C87" s="69"/>
      <c r="D87" s="95"/>
      <c r="E87" s="95"/>
      <c r="F87" s="408"/>
      <c r="K87" s="238">
        <f>SUM(K8:K85)</f>
        <v>7.2238665420000014</v>
      </c>
      <c r="L87" s="96"/>
      <c r="M87" s="96"/>
      <c r="N87" s="96"/>
      <c r="O87" s="96"/>
      <c r="P87" s="238">
        <f>SUM(P8:P85)</f>
        <v>15.647433876</v>
      </c>
    </row>
    <row r="88" spans="3:16" ht="16.5">
      <c r="C88" s="95"/>
      <c r="D88" s="95"/>
      <c r="E88" s="95"/>
      <c r="F88" s="408"/>
      <c r="L88" s="19"/>
      <c r="M88" s="19"/>
      <c r="N88" s="19"/>
      <c r="O88" s="19"/>
      <c r="P88" s="19"/>
    </row>
    <row r="89" spans="1:17" ht="24" thickBot="1">
      <c r="A89" s="534" t="s">
        <v>203</v>
      </c>
      <c r="C89" s="95"/>
      <c r="D89" s="95"/>
      <c r="E89" s="95"/>
      <c r="F89" s="408"/>
      <c r="G89" s="21"/>
      <c r="H89" s="21"/>
      <c r="I89" s="58" t="s">
        <v>8</v>
      </c>
      <c r="J89" s="21"/>
      <c r="K89" s="21"/>
      <c r="L89" s="23"/>
      <c r="M89" s="23"/>
      <c r="N89" s="58" t="s">
        <v>7</v>
      </c>
      <c r="O89" s="23"/>
      <c r="P89" s="23"/>
      <c r="Q89" s="544" t="str">
        <f>NDPL!$Q$1</f>
        <v>SEPTEMBER-2012</v>
      </c>
    </row>
    <row r="90" spans="1:17" ht="39.75" thickBot="1" thickTop="1">
      <c r="A90" s="43" t="s">
        <v>9</v>
      </c>
      <c r="B90" s="40" t="s">
        <v>10</v>
      </c>
      <c r="C90" s="41" t="s">
        <v>1</v>
      </c>
      <c r="D90" s="41" t="s">
        <v>2</v>
      </c>
      <c r="E90" s="41" t="s">
        <v>3</v>
      </c>
      <c r="F90" s="409" t="s">
        <v>11</v>
      </c>
      <c r="G90" s="43" t="str">
        <f>NDPL!G5</f>
        <v>FINAL READING 01/10/12</v>
      </c>
      <c r="H90" s="41" t="str">
        <f>NDPL!H5</f>
        <v>INTIAL READING 01/09/12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01/10/12</v>
      </c>
      <c r="M90" s="41" t="str">
        <f>NDPL!H5</f>
        <v>INTIAL READING 01/09/12</v>
      </c>
      <c r="N90" s="41" t="s">
        <v>4</v>
      </c>
      <c r="O90" s="41" t="s">
        <v>5</v>
      </c>
      <c r="P90" s="41" t="s">
        <v>6</v>
      </c>
      <c r="Q90" s="42" t="s">
        <v>324</v>
      </c>
    </row>
    <row r="91" spans="3:16" ht="18" thickBot="1" thickTop="1">
      <c r="C91" s="95"/>
      <c r="D91" s="95"/>
      <c r="E91" s="95"/>
      <c r="F91" s="408"/>
      <c r="L91" s="19"/>
      <c r="M91" s="19"/>
      <c r="N91" s="19"/>
      <c r="O91" s="19"/>
      <c r="P91" s="19"/>
    </row>
    <row r="92" spans="1:17" ht="18" customHeight="1" thickTop="1">
      <c r="A92" s="477"/>
      <c r="B92" s="478" t="s">
        <v>184</v>
      </c>
      <c r="C92" s="419"/>
      <c r="D92" s="116"/>
      <c r="E92" s="116"/>
      <c r="F92" s="410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>
      <c r="A93" s="418">
        <v>1</v>
      </c>
      <c r="B93" s="479" t="s">
        <v>185</v>
      </c>
      <c r="C93" s="439">
        <v>4865143</v>
      </c>
      <c r="D93" s="155" t="s">
        <v>13</v>
      </c>
      <c r="E93" s="119" t="s">
        <v>361</v>
      </c>
      <c r="F93" s="411">
        <v>-100</v>
      </c>
      <c r="G93" s="445">
        <v>9962</v>
      </c>
      <c r="H93" s="446">
        <v>7134</v>
      </c>
      <c r="I93" s="384">
        <f>G93-H93</f>
        <v>2828</v>
      </c>
      <c r="J93" s="384">
        <f>$F93*I93</f>
        <v>-282800</v>
      </c>
      <c r="K93" s="384">
        <f aca="true" t="shared" si="6" ref="K93:K140">J93/1000000</f>
        <v>-0.2828</v>
      </c>
      <c r="L93" s="445">
        <v>887476</v>
      </c>
      <c r="M93" s="446">
        <v>885930</v>
      </c>
      <c r="N93" s="384">
        <f>L93-M93</f>
        <v>1546</v>
      </c>
      <c r="O93" s="384">
        <f>$F93*N93</f>
        <v>-154600</v>
      </c>
      <c r="P93" s="384">
        <f aca="true" t="shared" si="7" ref="P93:P140">O93/1000000</f>
        <v>-0.1546</v>
      </c>
      <c r="Q93" s="586"/>
    </row>
    <row r="94" spans="1:17" ht="18" customHeight="1">
      <c r="A94" s="418"/>
      <c r="B94" s="480" t="s">
        <v>44</v>
      </c>
      <c r="C94" s="439"/>
      <c r="D94" s="155"/>
      <c r="E94" s="155"/>
      <c r="F94" s="411"/>
      <c r="G94" s="623"/>
      <c r="H94" s="622"/>
      <c r="I94" s="384"/>
      <c r="J94" s="384"/>
      <c r="K94" s="384"/>
      <c r="L94" s="335"/>
      <c r="M94" s="384"/>
      <c r="N94" s="384"/>
      <c r="O94" s="384"/>
      <c r="P94" s="384"/>
      <c r="Q94" s="403"/>
    </row>
    <row r="95" spans="1:17" ht="18" customHeight="1">
      <c r="A95" s="418"/>
      <c r="B95" s="480" t="s">
        <v>122</v>
      </c>
      <c r="C95" s="439"/>
      <c r="D95" s="155"/>
      <c r="E95" s="155"/>
      <c r="F95" s="411"/>
      <c r="G95" s="623"/>
      <c r="H95" s="622"/>
      <c r="I95" s="384"/>
      <c r="J95" s="384"/>
      <c r="K95" s="384"/>
      <c r="L95" s="335"/>
      <c r="M95" s="384"/>
      <c r="N95" s="384"/>
      <c r="O95" s="384"/>
      <c r="P95" s="384"/>
      <c r="Q95" s="403"/>
    </row>
    <row r="96" spans="1:17" ht="18" customHeight="1">
      <c r="A96" s="418">
        <v>2</v>
      </c>
      <c r="B96" s="479" t="s">
        <v>123</v>
      </c>
      <c r="C96" s="439">
        <v>4865134</v>
      </c>
      <c r="D96" s="155" t="s">
        <v>13</v>
      </c>
      <c r="E96" s="119" t="s">
        <v>361</v>
      </c>
      <c r="F96" s="411">
        <v>-100</v>
      </c>
      <c r="G96" s="445">
        <v>97323</v>
      </c>
      <c r="H96" s="446">
        <v>97742</v>
      </c>
      <c r="I96" s="384">
        <f aca="true" t="shared" si="8" ref="I96:I140">G96-H96</f>
        <v>-419</v>
      </c>
      <c r="J96" s="384">
        <f aca="true" t="shared" si="9" ref="J96:J140">$F96*I96</f>
        <v>41900</v>
      </c>
      <c r="K96" s="384">
        <f t="shared" si="6"/>
        <v>0.0419</v>
      </c>
      <c r="L96" s="445">
        <v>1620</v>
      </c>
      <c r="M96" s="446">
        <v>1624</v>
      </c>
      <c r="N96" s="384">
        <f aca="true" t="shared" si="10" ref="N96:N140">L96-M96</f>
        <v>-4</v>
      </c>
      <c r="O96" s="384">
        <f aca="true" t="shared" si="11" ref="O96:O140">$F96*N96</f>
        <v>400</v>
      </c>
      <c r="P96" s="384">
        <f t="shared" si="7"/>
        <v>0.0004</v>
      </c>
      <c r="Q96" s="403"/>
    </row>
    <row r="97" spans="1:17" ht="18" customHeight="1">
      <c r="A97" s="418">
        <v>3</v>
      </c>
      <c r="B97" s="416" t="s">
        <v>124</v>
      </c>
      <c r="C97" s="439">
        <v>4865135</v>
      </c>
      <c r="D97" s="106" t="s">
        <v>13</v>
      </c>
      <c r="E97" s="119" t="s">
        <v>361</v>
      </c>
      <c r="F97" s="411">
        <v>-100</v>
      </c>
      <c r="G97" s="445">
        <v>64666</v>
      </c>
      <c r="H97" s="446">
        <v>63233</v>
      </c>
      <c r="I97" s="384">
        <f t="shared" si="8"/>
        <v>1433</v>
      </c>
      <c r="J97" s="384">
        <f t="shared" si="9"/>
        <v>-143300</v>
      </c>
      <c r="K97" s="384">
        <f t="shared" si="6"/>
        <v>-0.1433</v>
      </c>
      <c r="L97" s="445">
        <v>1000095</v>
      </c>
      <c r="M97" s="446">
        <v>999976</v>
      </c>
      <c r="N97" s="384">
        <f t="shared" si="10"/>
        <v>119</v>
      </c>
      <c r="O97" s="384">
        <f t="shared" si="11"/>
        <v>-11900</v>
      </c>
      <c r="P97" s="384">
        <f t="shared" si="7"/>
        <v>-0.0119</v>
      </c>
      <c r="Q97" s="403" t="s">
        <v>419</v>
      </c>
    </row>
    <row r="98" spans="1:17" ht="18" customHeight="1">
      <c r="A98" s="418">
        <v>4</v>
      </c>
      <c r="B98" s="479" t="s">
        <v>186</v>
      </c>
      <c r="C98" s="439">
        <v>4864804</v>
      </c>
      <c r="D98" s="155" t="s">
        <v>13</v>
      </c>
      <c r="E98" s="119" t="s">
        <v>361</v>
      </c>
      <c r="F98" s="411">
        <v>-100</v>
      </c>
      <c r="G98" s="445">
        <v>998936</v>
      </c>
      <c r="H98" s="446">
        <v>999022</v>
      </c>
      <c r="I98" s="384">
        <f t="shared" si="8"/>
        <v>-86</v>
      </c>
      <c r="J98" s="384">
        <f t="shared" si="9"/>
        <v>8600</v>
      </c>
      <c r="K98" s="384">
        <f t="shared" si="6"/>
        <v>0.0086</v>
      </c>
      <c r="L98" s="445">
        <v>999890</v>
      </c>
      <c r="M98" s="446">
        <v>999894</v>
      </c>
      <c r="N98" s="384">
        <f t="shared" si="10"/>
        <v>-4</v>
      </c>
      <c r="O98" s="384">
        <f t="shared" si="11"/>
        <v>400</v>
      </c>
      <c r="P98" s="384">
        <f t="shared" si="7"/>
        <v>0.0004</v>
      </c>
      <c r="Q98" s="403"/>
    </row>
    <row r="99" spans="1:17" ht="18" customHeight="1">
      <c r="A99" s="418">
        <v>5</v>
      </c>
      <c r="B99" s="479" t="s">
        <v>187</v>
      </c>
      <c r="C99" s="439">
        <v>4865163</v>
      </c>
      <c r="D99" s="155" t="s">
        <v>13</v>
      </c>
      <c r="E99" s="119" t="s">
        <v>361</v>
      </c>
      <c r="F99" s="411">
        <v>-100</v>
      </c>
      <c r="G99" s="445">
        <v>998718</v>
      </c>
      <c r="H99" s="446">
        <v>998844</v>
      </c>
      <c r="I99" s="384">
        <f t="shared" si="8"/>
        <v>-126</v>
      </c>
      <c r="J99" s="384">
        <f t="shared" si="9"/>
        <v>12600</v>
      </c>
      <c r="K99" s="384">
        <f t="shared" si="6"/>
        <v>0.0126</v>
      </c>
      <c r="L99" s="445">
        <v>999926</v>
      </c>
      <c r="M99" s="446">
        <v>999927</v>
      </c>
      <c r="N99" s="384">
        <f t="shared" si="10"/>
        <v>-1</v>
      </c>
      <c r="O99" s="384">
        <f t="shared" si="11"/>
        <v>100</v>
      </c>
      <c r="P99" s="384">
        <f t="shared" si="7"/>
        <v>0.0001</v>
      </c>
      <c r="Q99" s="403"/>
    </row>
    <row r="100" spans="1:17" ht="18" customHeight="1">
      <c r="A100" s="418"/>
      <c r="B100" s="481" t="s">
        <v>188</v>
      </c>
      <c r="C100" s="439"/>
      <c r="D100" s="106"/>
      <c r="E100" s="106"/>
      <c r="F100" s="411"/>
      <c r="G100" s="623"/>
      <c r="H100" s="622"/>
      <c r="I100" s="384"/>
      <c r="J100" s="384"/>
      <c r="K100" s="384"/>
      <c r="L100" s="335"/>
      <c r="M100" s="384"/>
      <c r="N100" s="384"/>
      <c r="O100" s="384"/>
      <c r="P100" s="384"/>
      <c r="Q100" s="403"/>
    </row>
    <row r="101" spans="1:17" ht="18" customHeight="1">
      <c r="A101" s="418"/>
      <c r="B101" s="481" t="s">
        <v>113</v>
      </c>
      <c r="C101" s="439"/>
      <c r="D101" s="106"/>
      <c r="E101" s="106"/>
      <c r="F101" s="411"/>
      <c r="G101" s="623"/>
      <c r="H101" s="622"/>
      <c r="I101" s="384"/>
      <c r="J101" s="384"/>
      <c r="K101" s="384"/>
      <c r="L101" s="335"/>
      <c r="M101" s="384"/>
      <c r="N101" s="384"/>
      <c r="O101" s="384"/>
      <c r="P101" s="384"/>
      <c r="Q101" s="403"/>
    </row>
    <row r="102" spans="1:17" ht="21.75" customHeight="1">
      <c r="A102" s="418">
        <v>6</v>
      </c>
      <c r="B102" s="479" t="s">
        <v>189</v>
      </c>
      <c r="C102" s="439">
        <v>4864845</v>
      </c>
      <c r="D102" s="155" t="s">
        <v>13</v>
      </c>
      <c r="E102" s="119" t="s">
        <v>361</v>
      </c>
      <c r="F102" s="411">
        <v>-1000</v>
      </c>
      <c r="G102" s="445">
        <v>677</v>
      </c>
      <c r="H102" s="446">
        <v>672</v>
      </c>
      <c r="I102" s="384">
        <f>G102-H102</f>
        <v>5</v>
      </c>
      <c r="J102" s="384">
        <f t="shared" si="9"/>
        <v>-5000</v>
      </c>
      <c r="K102" s="384">
        <f t="shared" si="6"/>
        <v>-0.005</v>
      </c>
      <c r="L102" s="445">
        <v>72531</v>
      </c>
      <c r="M102" s="446">
        <v>72542</v>
      </c>
      <c r="N102" s="384">
        <f>L102-M102</f>
        <v>-11</v>
      </c>
      <c r="O102" s="384">
        <f t="shared" si="11"/>
        <v>11000</v>
      </c>
      <c r="P102" s="384">
        <f t="shared" si="7"/>
        <v>0.011</v>
      </c>
      <c r="Q102" s="713"/>
    </row>
    <row r="103" spans="1:17" ht="18" customHeight="1">
      <c r="A103" s="418">
        <v>7</v>
      </c>
      <c r="B103" s="479" t="s">
        <v>190</v>
      </c>
      <c r="C103" s="439">
        <v>4864852</v>
      </c>
      <c r="D103" s="155" t="s">
        <v>13</v>
      </c>
      <c r="E103" s="119" t="s">
        <v>361</v>
      </c>
      <c r="F103" s="411">
        <v>-1000</v>
      </c>
      <c r="G103" s="445">
        <v>7956</v>
      </c>
      <c r="H103" s="446">
        <v>7472</v>
      </c>
      <c r="I103" s="384">
        <f t="shared" si="8"/>
        <v>484</v>
      </c>
      <c r="J103" s="384">
        <f t="shared" si="9"/>
        <v>-484000</v>
      </c>
      <c r="K103" s="384">
        <f t="shared" si="6"/>
        <v>-0.484</v>
      </c>
      <c r="L103" s="445">
        <v>2209</v>
      </c>
      <c r="M103" s="446">
        <v>2200</v>
      </c>
      <c r="N103" s="384">
        <f t="shared" si="10"/>
        <v>9</v>
      </c>
      <c r="O103" s="384">
        <f t="shared" si="11"/>
        <v>-9000</v>
      </c>
      <c r="P103" s="384">
        <f t="shared" si="7"/>
        <v>-0.009</v>
      </c>
      <c r="Q103" s="403"/>
    </row>
    <row r="104" spans="1:17" ht="18" customHeight="1">
      <c r="A104" s="418">
        <v>8</v>
      </c>
      <c r="B104" s="479" t="s">
        <v>191</v>
      </c>
      <c r="C104" s="439">
        <v>4865142</v>
      </c>
      <c r="D104" s="155" t="s">
        <v>13</v>
      </c>
      <c r="E104" s="119" t="s">
        <v>361</v>
      </c>
      <c r="F104" s="411">
        <v>-100</v>
      </c>
      <c r="G104" s="445">
        <v>856361</v>
      </c>
      <c r="H104" s="446">
        <v>852259</v>
      </c>
      <c r="I104" s="384">
        <f t="shared" si="8"/>
        <v>4102</v>
      </c>
      <c r="J104" s="384">
        <f t="shared" si="9"/>
        <v>-410200</v>
      </c>
      <c r="K104" s="384">
        <f t="shared" si="6"/>
        <v>-0.4102</v>
      </c>
      <c r="L104" s="445">
        <v>53877</v>
      </c>
      <c r="M104" s="446">
        <v>53485</v>
      </c>
      <c r="N104" s="384">
        <f t="shared" si="10"/>
        <v>392</v>
      </c>
      <c r="O104" s="384">
        <f t="shared" si="11"/>
        <v>-39200</v>
      </c>
      <c r="P104" s="384">
        <f t="shared" si="7"/>
        <v>-0.0392</v>
      </c>
      <c r="Q104" s="403"/>
    </row>
    <row r="105" spans="1:17" ht="18" customHeight="1">
      <c r="A105" s="418"/>
      <c r="B105" s="480" t="s">
        <v>113</v>
      </c>
      <c r="C105" s="439"/>
      <c r="D105" s="155"/>
      <c r="E105" s="155"/>
      <c r="F105" s="411"/>
      <c r="G105" s="623"/>
      <c r="H105" s="622"/>
      <c r="I105" s="384"/>
      <c r="J105" s="384"/>
      <c r="K105" s="384"/>
      <c r="L105" s="335"/>
      <c r="M105" s="384"/>
      <c r="N105" s="384"/>
      <c r="O105" s="384"/>
      <c r="P105" s="384"/>
      <c r="Q105" s="403"/>
    </row>
    <row r="106" spans="1:17" ht="18" customHeight="1">
      <c r="A106" s="418">
        <v>9</v>
      </c>
      <c r="B106" s="479" t="s">
        <v>192</v>
      </c>
      <c r="C106" s="439">
        <v>4865093</v>
      </c>
      <c r="D106" s="155" t="s">
        <v>13</v>
      </c>
      <c r="E106" s="119" t="s">
        <v>361</v>
      </c>
      <c r="F106" s="411">
        <v>-100</v>
      </c>
      <c r="G106" s="445">
        <v>40865</v>
      </c>
      <c r="H106" s="446">
        <v>39115</v>
      </c>
      <c r="I106" s="384">
        <f t="shared" si="8"/>
        <v>1750</v>
      </c>
      <c r="J106" s="384">
        <f t="shared" si="9"/>
        <v>-175000</v>
      </c>
      <c r="K106" s="384">
        <f t="shared" si="6"/>
        <v>-0.175</v>
      </c>
      <c r="L106" s="445">
        <v>53892</v>
      </c>
      <c r="M106" s="446">
        <v>53373</v>
      </c>
      <c r="N106" s="384">
        <f t="shared" si="10"/>
        <v>519</v>
      </c>
      <c r="O106" s="384">
        <f t="shared" si="11"/>
        <v>-51900</v>
      </c>
      <c r="P106" s="384">
        <f t="shared" si="7"/>
        <v>-0.0519</v>
      </c>
      <c r="Q106" s="403"/>
    </row>
    <row r="107" spans="1:17" ht="18" customHeight="1">
      <c r="A107" s="418">
        <v>10</v>
      </c>
      <c r="B107" s="479" t="s">
        <v>193</v>
      </c>
      <c r="C107" s="439">
        <v>4865094</v>
      </c>
      <c r="D107" s="155" t="s">
        <v>13</v>
      </c>
      <c r="E107" s="119" t="s">
        <v>361</v>
      </c>
      <c r="F107" s="411">
        <v>-100</v>
      </c>
      <c r="G107" s="445">
        <v>32495</v>
      </c>
      <c r="H107" s="446">
        <v>30426</v>
      </c>
      <c r="I107" s="384">
        <f t="shared" si="8"/>
        <v>2069</v>
      </c>
      <c r="J107" s="384">
        <f t="shared" si="9"/>
        <v>-206900</v>
      </c>
      <c r="K107" s="384">
        <f t="shared" si="6"/>
        <v>-0.2069</v>
      </c>
      <c r="L107" s="445">
        <v>54631</v>
      </c>
      <c r="M107" s="446">
        <v>54588</v>
      </c>
      <c r="N107" s="384">
        <f t="shared" si="10"/>
        <v>43</v>
      </c>
      <c r="O107" s="384">
        <f t="shared" si="11"/>
        <v>-4300</v>
      </c>
      <c r="P107" s="384">
        <f t="shared" si="7"/>
        <v>-0.0043</v>
      </c>
      <c r="Q107" s="403"/>
    </row>
    <row r="108" spans="1:17" ht="18">
      <c r="A108" s="696">
        <v>11</v>
      </c>
      <c r="B108" s="697" t="s">
        <v>194</v>
      </c>
      <c r="C108" s="698">
        <v>4865144</v>
      </c>
      <c r="D108" s="197" t="s">
        <v>13</v>
      </c>
      <c r="E108" s="198" t="s">
        <v>361</v>
      </c>
      <c r="F108" s="699">
        <v>-200</v>
      </c>
      <c r="G108" s="700">
        <v>69728</v>
      </c>
      <c r="H108" s="701">
        <v>68432</v>
      </c>
      <c r="I108" s="375">
        <f>G108-H108</f>
        <v>1296</v>
      </c>
      <c r="J108" s="375">
        <f t="shared" si="9"/>
        <v>-259200</v>
      </c>
      <c r="K108" s="375">
        <f t="shared" si="6"/>
        <v>-0.2592</v>
      </c>
      <c r="L108" s="700">
        <v>105390</v>
      </c>
      <c r="M108" s="701">
        <v>105361</v>
      </c>
      <c r="N108" s="375">
        <f>L108-M108</f>
        <v>29</v>
      </c>
      <c r="O108" s="375">
        <f t="shared" si="11"/>
        <v>-5800</v>
      </c>
      <c r="P108" s="375">
        <f t="shared" si="7"/>
        <v>-0.0058</v>
      </c>
      <c r="Q108" s="695"/>
    </row>
    <row r="109" spans="1:17" ht="18" customHeight="1">
      <c r="A109" s="418"/>
      <c r="B109" s="481" t="s">
        <v>188</v>
      </c>
      <c r="C109" s="439"/>
      <c r="D109" s="106"/>
      <c r="E109" s="106"/>
      <c r="F109" s="404"/>
      <c r="G109" s="623"/>
      <c r="H109" s="622"/>
      <c r="I109" s="384"/>
      <c r="J109" s="384"/>
      <c r="K109" s="384"/>
      <c r="L109" s="335"/>
      <c r="M109" s="384"/>
      <c r="N109" s="384"/>
      <c r="O109" s="384"/>
      <c r="P109" s="384"/>
      <c r="Q109" s="403"/>
    </row>
    <row r="110" spans="1:17" ht="18" customHeight="1">
      <c r="A110" s="418"/>
      <c r="B110" s="480" t="s">
        <v>195</v>
      </c>
      <c r="C110" s="439"/>
      <c r="D110" s="155"/>
      <c r="E110" s="155"/>
      <c r="F110" s="404"/>
      <c r="G110" s="623"/>
      <c r="H110" s="622"/>
      <c r="I110" s="384"/>
      <c r="J110" s="384"/>
      <c r="K110" s="384"/>
      <c r="L110" s="335"/>
      <c r="M110" s="384"/>
      <c r="N110" s="384"/>
      <c r="O110" s="384"/>
      <c r="P110" s="384"/>
      <c r="Q110" s="403"/>
    </row>
    <row r="111" spans="1:17" ht="18" customHeight="1">
      <c r="A111" s="418">
        <v>12</v>
      </c>
      <c r="B111" s="479" t="s">
        <v>386</v>
      </c>
      <c r="C111" s="411">
        <v>4865122</v>
      </c>
      <c r="D111" s="106" t="s">
        <v>13</v>
      </c>
      <c r="E111" s="119" t="s">
        <v>361</v>
      </c>
      <c r="F111" s="411">
        <v>-100</v>
      </c>
      <c r="G111" s="445">
        <v>5252</v>
      </c>
      <c r="H111" s="446">
        <v>4118</v>
      </c>
      <c r="I111" s="384">
        <f>G111-H111</f>
        <v>1134</v>
      </c>
      <c r="J111" s="384">
        <f>$F111*I111</f>
        <v>-113400</v>
      </c>
      <c r="K111" s="384">
        <f>J111/1000000</f>
        <v>-0.1134</v>
      </c>
      <c r="L111" s="445">
        <v>763</v>
      </c>
      <c r="M111" s="446">
        <v>762</v>
      </c>
      <c r="N111" s="384">
        <f>L111-M111</f>
        <v>1</v>
      </c>
      <c r="O111" s="384">
        <f>$F111*N111</f>
        <v>-100</v>
      </c>
      <c r="P111" s="384">
        <f>O111/1000000</f>
        <v>-0.0001</v>
      </c>
      <c r="Q111" s="704"/>
    </row>
    <row r="112" spans="1:17" ht="18" customHeight="1">
      <c r="A112" s="418">
        <v>13</v>
      </c>
      <c r="B112" s="479" t="s">
        <v>196</v>
      </c>
      <c r="C112" s="439">
        <v>4865132</v>
      </c>
      <c r="D112" s="155" t="s">
        <v>13</v>
      </c>
      <c r="E112" s="119" t="s">
        <v>361</v>
      </c>
      <c r="F112" s="411">
        <v>-100</v>
      </c>
      <c r="G112" s="445">
        <v>39096</v>
      </c>
      <c r="H112" s="446">
        <v>37047</v>
      </c>
      <c r="I112" s="384">
        <f t="shared" si="8"/>
        <v>2049</v>
      </c>
      <c r="J112" s="384">
        <f t="shared" si="9"/>
        <v>-204900</v>
      </c>
      <c r="K112" s="384">
        <f t="shared" si="6"/>
        <v>-0.2049</v>
      </c>
      <c r="L112" s="445">
        <v>682462</v>
      </c>
      <c r="M112" s="446">
        <v>679065</v>
      </c>
      <c r="N112" s="384">
        <f t="shared" si="10"/>
        <v>3397</v>
      </c>
      <c r="O112" s="384">
        <f t="shared" si="11"/>
        <v>-339700</v>
      </c>
      <c r="P112" s="384">
        <f t="shared" si="7"/>
        <v>-0.3397</v>
      </c>
      <c r="Q112" s="403"/>
    </row>
    <row r="113" spans="1:17" ht="18" customHeight="1">
      <c r="A113" s="418">
        <v>14</v>
      </c>
      <c r="B113" s="416" t="s">
        <v>197</v>
      </c>
      <c r="C113" s="439">
        <v>4864803</v>
      </c>
      <c r="D113" s="106" t="s">
        <v>13</v>
      </c>
      <c r="E113" s="119" t="s">
        <v>361</v>
      </c>
      <c r="F113" s="411">
        <v>-100</v>
      </c>
      <c r="G113" s="445">
        <v>111427</v>
      </c>
      <c r="H113" s="446">
        <v>111299</v>
      </c>
      <c r="I113" s="360">
        <f t="shared" si="8"/>
        <v>128</v>
      </c>
      <c r="J113" s="360">
        <f t="shared" si="9"/>
        <v>-12800</v>
      </c>
      <c r="K113" s="360">
        <f t="shared" si="6"/>
        <v>-0.0128</v>
      </c>
      <c r="L113" s="445">
        <v>236134</v>
      </c>
      <c r="M113" s="446">
        <v>231594</v>
      </c>
      <c r="N113" s="384">
        <f t="shared" si="10"/>
        <v>4540</v>
      </c>
      <c r="O113" s="384">
        <f t="shared" si="11"/>
        <v>-454000</v>
      </c>
      <c r="P113" s="384">
        <f t="shared" si="7"/>
        <v>-0.454</v>
      </c>
      <c r="Q113" s="403"/>
    </row>
    <row r="114" spans="1:17" ht="18" customHeight="1">
      <c r="A114" s="418"/>
      <c r="B114" s="480" t="s">
        <v>198</v>
      </c>
      <c r="C114" s="439"/>
      <c r="D114" s="155"/>
      <c r="E114" s="155"/>
      <c r="F114" s="411"/>
      <c r="G114" s="445"/>
      <c r="H114" s="446"/>
      <c r="I114" s="384"/>
      <c r="J114" s="384"/>
      <c r="K114" s="384"/>
      <c r="L114" s="335"/>
      <c r="M114" s="384"/>
      <c r="N114" s="384"/>
      <c r="O114" s="384"/>
      <c r="P114" s="384"/>
      <c r="Q114" s="403"/>
    </row>
    <row r="115" spans="1:17" ht="18" customHeight="1">
      <c r="A115" s="418">
        <v>15</v>
      </c>
      <c r="B115" s="416" t="s">
        <v>199</v>
      </c>
      <c r="C115" s="439">
        <v>4865133</v>
      </c>
      <c r="D115" s="106" t="s">
        <v>13</v>
      </c>
      <c r="E115" s="119" t="s">
        <v>361</v>
      </c>
      <c r="F115" s="411">
        <v>-100</v>
      </c>
      <c r="G115" s="445">
        <v>241123</v>
      </c>
      <c r="H115" s="446">
        <v>234507</v>
      </c>
      <c r="I115" s="384">
        <f t="shared" si="8"/>
        <v>6616</v>
      </c>
      <c r="J115" s="384">
        <f t="shared" si="9"/>
        <v>-661600</v>
      </c>
      <c r="K115" s="384">
        <f t="shared" si="6"/>
        <v>-0.6616</v>
      </c>
      <c r="L115" s="445">
        <v>39582</v>
      </c>
      <c r="M115" s="446">
        <v>39552</v>
      </c>
      <c r="N115" s="384">
        <f t="shared" si="10"/>
        <v>30</v>
      </c>
      <c r="O115" s="384">
        <f t="shared" si="11"/>
        <v>-3000</v>
      </c>
      <c r="P115" s="384">
        <f t="shared" si="7"/>
        <v>-0.003</v>
      </c>
      <c r="Q115" s="403"/>
    </row>
    <row r="116" spans="1:17" ht="18" customHeight="1">
      <c r="A116" s="418"/>
      <c r="B116" s="481" t="s">
        <v>200</v>
      </c>
      <c r="C116" s="439"/>
      <c r="D116" s="106"/>
      <c r="E116" s="155"/>
      <c r="F116" s="411"/>
      <c r="G116" s="623"/>
      <c r="H116" s="622"/>
      <c r="I116" s="384"/>
      <c r="J116" s="384"/>
      <c r="K116" s="384"/>
      <c r="L116" s="335"/>
      <c r="M116" s="384"/>
      <c r="N116" s="384"/>
      <c r="O116" s="384"/>
      <c r="P116" s="384"/>
      <c r="Q116" s="403"/>
    </row>
    <row r="117" spans="1:17" ht="18" customHeight="1">
      <c r="A117" s="418">
        <v>16</v>
      </c>
      <c r="B117" s="416" t="s">
        <v>184</v>
      </c>
      <c r="C117" s="439">
        <v>4865076</v>
      </c>
      <c r="D117" s="106" t="s">
        <v>13</v>
      </c>
      <c r="E117" s="119" t="s">
        <v>361</v>
      </c>
      <c r="F117" s="411">
        <v>-100</v>
      </c>
      <c r="G117" s="445">
        <v>1140</v>
      </c>
      <c r="H117" s="446">
        <v>1099</v>
      </c>
      <c r="I117" s="384">
        <f t="shared" si="8"/>
        <v>41</v>
      </c>
      <c r="J117" s="384">
        <f t="shared" si="9"/>
        <v>-4100</v>
      </c>
      <c r="K117" s="384">
        <f t="shared" si="6"/>
        <v>-0.0041</v>
      </c>
      <c r="L117" s="445">
        <v>14962</v>
      </c>
      <c r="M117" s="446">
        <v>14651</v>
      </c>
      <c r="N117" s="384">
        <f t="shared" si="10"/>
        <v>311</v>
      </c>
      <c r="O117" s="384">
        <f t="shared" si="11"/>
        <v>-31100</v>
      </c>
      <c r="P117" s="384">
        <f t="shared" si="7"/>
        <v>-0.0311</v>
      </c>
      <c r="Q117" s="403"/>
    </row>
    <row r="118" spans="1:17" ht="18" customHeight="1">
      <c r="A118" s="418">
        <v>17</v>
      </c>
      <c r="B118" s="479" t="s">
        <v>201</v>
      </c>
      <c r="C118" s="439">
        <v>4865077</v>
      </c>
      <c r="D118" s="155" t="s">
        <v>13</v>
      </c>
      <c r="E118" s="119" t="s">
        <v>361</v>
      </c>
      <c r="F118" s="411">
        <v>-100</v>
      </c>
      <c r="G118" s="623"/>
      <c r="H118" s="628"/>
      <c r="I118" s="384">
        <f t="shared" si="8"/>
        <v>0</v>
      </c>
      <c r="J118" s="384">
        <f t="shared" si="9"/>
        <v>0</v>
      </c>
      <c r="K118" s="384">
        <f t="shared" si="6"/>
        <v>0</v>
      </c>
      <c r="L118" s="329"/>
      <c r="M118" s="360"/>
      <c r="N118" s="384">
        <f t="shared" si="10"/>
        <v>0</v>
      </c>
      <c r="O118" s="384">
        <f t="shared" si="11"/>
        <v>0</v>
      </c>
      <c r="P118" s="384">
        <f t="shared" si="7"/>
        <v>0</v>
      </c>
      <c r="Q118" s="403"/>
    </row>
    <row r="119" spans="1:17" ht="18" customHeight="1">
      <c r="A119" s="443"/>
      <c r="B119" s="480" t="s">
        <v>52</v>
      </c>
      <c r="C119" s="408"/>
      <c r="D119" s="95"/>
      <c r="E119" s="95"/>
      <c r="F119" s="411"/>
      <c r="G119" s="623"/>
      <c r="H119" s="622"/>
      <c r="I119" s="384"/>
      <c r="J119" s="384"/>
      <c r="K119" s="384"/>
      <c r="L119" s="335"/>
      <c r="M119" s="384"/>
      <c r="N119" s="384"/>
      <c r="O119" s="384"/>
      <c r="P119" s="384"/>
      <c r="Q119" s="403"/>
    </row>
    <row r="120" spans="1:17" ht="18" customHeight="1">
      <c r="A120" s="418">
        <v>18</v>
      </c>
      <c r="B120" s="482" t="s">
        <v>206</v>
      </c>
      <c r="C120" s="439">
        <v>4864824</v>
      </c>
      <c r="D120" s="119" t="s">
        <v>13</v>
      </c>
      <c r="E120" s="119" t="s">
        <v>361</v>
      </c>
      <c r="F120" s="411">
        <v>-100</v>
      </c>
      <c r="G120" s="445">
        <v>14240</v>
      </c>
      <c r="H120" s="446">
        <v>14240</v>
      </c>
      <c r="I120" s="384">
        <f t="shared" si="8"/>
        <v>0</v>
      </c>
      <c r="J120" s="384">
        <f t="shared" si="9"/>
        <v>0</v>
      </c>
      <c r="K120" s="384">
        <f t="shared" si="6"/>
        <v>0</v>
      </c>
      <c r="L120" s="445">
        <v>66274</v>
      </c>
      <c r="M120" s="446">
        <v>65502</v>
      </c>
      <c r="N120" s="384">
        <f t="shared" si="10"/>
        <v>772</v>
      </c>
      <c r="O120" s="384">
        <f t="shared" si="11"/>
        <v>-77200</v>
      </c>
      <c r="P120" s="384">
        <f t="shared" si="7"/>
        <v>-0.0772</v>
      </c>
      <c r="Q120" s="403"/>
    </row>
    <row r="121" spans="1:17" ht="18" customHeight="1">
      <c r="A121" s="418"/>
      <c r="B121" s="481" t="s">
        <v>53</v>
      </c>
      <c r="C121" s="411"/>
      <c r="D121" s="106"/>
      <c r="E121" s="106"/>
      <c r="F121" s="411"/>
      <c r="G121" s="623"/>
      <c r="H121" s="622"/>
      <c r="I121" s="384"/>
      <c r="J121" s="384"/>
      <c r="K121" s="384"/>
      <c r="L121" s="335"/>
      <c r="M121" s="384"/>
      <c r="N121" s="384"/>
      <c r="O121" s="384"/>
      <c r="P121" s="384"/>
      <c r="Q121" s="403"/>
    </row>
    <row r="122" spans="1:17" ht="18" customHeight="1">
      <c r="A122" s="418"/>
      <c r="B122" s="481" t="s">
        <v>54</v>
      </c>
      <c r="C122" s="411"/>
      <c r="D122" s="106"/>
      <c r="E122" s="106"/>
      <c r="F122" s="411"/>
      <c r="G122" s="623"/>
      <c r="H122" s="622"/>
      <c r="I122" s="384"/>
      <c r="J122" s="384"/>
      <c r="K122" s="384"/>
      <c r="L122" s="335"/>
      <c r="M122" s="384"/>
      <c r="N122" s="384"/>
      <c r="O122" s="384"/>
      <c r="P122" s="384"/>
      <c r="Q122" s="403"/>
    </row>
    <row r="123" spans="1:17" ht="18" customHeight="1">
      <c r="A123" s="418"/>
      <c r="B123" s="481" t="s">
        <v>55</v>
      </c>
      <c r="C123" s="411"/>
      <c r="D123" s="106"/>
      <c r="E123" s="106"/>
      <c r="F123" s="411"/>
      <c r="G123" s="623"/>
      <c r="H123" s="622"/>
      <c r="I123" s="384"/>
      <c r="J123" s="384"/>
      <c r="K123" s="384"/>
      <c r="L123" s="335"/>
      <c r="M123" s="384"/>
      <c r="N123" s="384"/>
      <c r="O123" s="384"/>
      <c r="P123" s="384"/>
      <c r="Q123" s="403"/>
    </row>
    <row r="124" spans="1:17" ht="17.25" customHeight="1">
      <c r="A124" s="418">
        <v>19</v>
      </c>
      <c r="B124" s="479" t="s">
        <v>56</v>
      </c>
      <c r="C124" s="439">
        <v>4865090</v>
      </c>
      <c r="D124" s="155" t="s">
        <v>13</v>
      </c>
      <c r="E124" s="119" t="s">
        <v>361</v>
      </c>
      <c r="F124" s="411">
        <v>-100</v>
      </c>
      <c r="G124" s="445">
        <v>8863</v>
      </c>
      <c r="H124" s="446">
        <v>8860</v>
      </c>
      <c r="I124" s="384">
        <f>G124-H124</f>
        <v>3</v>
      </c>
      <c r="J124" s="384">
        <f t="shared" si="9"/>
        <v>-300</v>
      </c>
      <c r="K124" s="384">
        <f t="shared" si="6"/>
        <v>-0.0003</v>
      </c>
      <c r="L124" s="445">
        <v>22823</v>
      </c>
      <c r="M124" s="446">
        <v>22819</v>
      </c>
      <c r="N124" s="384">
        <f>L124-M124</f>
        <v>4</v>
      </c>
      <c r="O124" s="384">
        <f t="shared" si="11"/>
        <v>-400</v>
      </c>
      <c r="P124" s="384">
        <f t="shared" si="7"/>
        <v>-0.0004</v>
      </c>
      <c r="Q124" s="548"/>
    </row>
    <row r="125" spans="1:17" ht="18" customHeight="1">
      <c r="A125" s="418">
        <v>20</v>
      </c>
      <c r="B125" s="479" t="s">
        <v>57</v>
      </c>
      <c r="C125" s="439">
        <v>4902519</v>
      </c>
      <c r="D125" s="155" t="s">
        <v>13</v>
      </c>
      <c r="E125" s="119" t="s">
        <v>361</v>
      </c>
      <c r="F125" s="411">
        <v>-100</v>
      </c>
      <c r="G125" s="445">
        <v>9691</v>
      </c>
      <c r="H125" s="446">
        <v>9691</v>
      </c>
      <c r="I125" s="384">
        <f t="shared" si="8"/>
        <v>0</v>
      </c>
      <c r="J125" s="384">
        <f t="shared" si="9"/>
        <v>0</v>
      </c>
      <c r="K125" s="384">
        <f t="shared" si="6"/>
        <v>0</v>
      </c>
      <c r="L125" s="445">
        <v>35420</v>
      </c>
      <c r="M125" s="446">
        <v>35292</v>
      </c>
      <c r="N125" s="384">
        <f t="shared" si="10"/>
        <v>128</v>
      </c>
      <c r="O125" s="384">
        <f t="shared" si="11"/>
        <v>-12800</v>
      </c>
      <c r="P125" s="384">
        <f t="shared" si="7"/>
        <v>-0.0128</v>
      </c>
      <c r="Q125" s="403"/>
    </row>
    <row r="126" spans="1:17" ht="18" customHeight="1">
      <c r="A126" s="418">
        <v>21</v>
      </c>
      <c r="B126" s="479" t="s">
        <v>58</v>
      </c>
      <c r="C126" s="439">
        <v>4902520</v>
      </c>
      <c r="D126" s="155" t="s">
        <v>13</v>
      </c>
      <c r="E126" s="119" t="s">
        <v>361</v>
      </c>
      <c r="F126" s="411">
        <v>-100</v>
      </c>
      <c r="G126" s="445">
        <v>13865</v>
      </c>
      <c r="H126" s="446">
        <v>13793</v>
      </c>
      <c r="I126" s="384">
        <f t="shared" si="8"/>
        <v>72</v>
      </c>
      <c r="J126" s="384">
        <f t="shared" si="9"/>
        <v>-7200</v>
      </c>
      <c r="K126" s="384">
        <f t="shared" si="6"/>
        <v>-0.0072</v>
      </c>
      <c r="L126" s="445">
        <v>47105</v>
      </c>
      <c r="M126" s="446">
        <v>46314</v>
      </c>
      <c r="N126" s="384">
        <f t="shared" si="10"/>
        <v>791</v>
      </c>
      <c r="O126" s="384">
        <f t="shared" si="11"/>
        <v>-79100</v>
      </c>
      <c r="P126" s="384">
        <f t="shared" si="7"/>
        <v>-0.0791</v>
      </c>
      <c r="Q126" s="403"/>
    </row>
    <row r="127" spans="1:17" ht="18" customHeight="1">
      <c r="A127" s="418"/>
      <c r="B127" s="479"/>
      <c r="C127" s="439"/>
      <c r="D127" s="155"/>
      <c r="E127" s="155"/>
      <c r="F127" s="411"/>
      <c r="G127" s="623"/>
      <c r="H127" s="622"/>
      <c r="I127" s="384"/>
      <c r="J127" s="384"/>
      <c r="K127" s="384"/>
      <c r="L127" s="335"/>
      <c r="M127" s="384"/>
      <c r="N127" s="384"/>
      <c r="O127" s="384"/>
      <c r="P127" s="384"/>
      <c r="Q127" s="403"/>
    </row>
    <row r="128" spans="1:17" ht="18" customHeight="1">
      <c r="A128" s="418"/>
      <c r="B128" s="480" t="s">
        <v>59</v>
      </c>
      <c r="C128" s="439"/>
      <c r="D128" s="155"/>
      <c r="E128" s="155"/>
      <c r="F128" s="411"/>
      <c r="G128" s="623"/>
      <c r="H128" s="622"/>
      <c r="I128" s="384"/>
      <c r="J128" s="384"/>
      <c r="K128" s="384"/>
      <c r="L128" s="335"/>
      <c r="M128" s="384"/>
      <c r="N128" s="384"/>
      <c r="O128" s="384"/>
      <c r="P128" s="384"/>
      <c r="Q128" s="403"/>
    </row>
    <row r="129" spans="1:17" ht="18" customHeight="1">
      <c r="A129" s="418">
        <v>22</v>
      </c>
      <c r="B129" s="479" t="s">
        <v>60</v>
      </c>
      <c r="C129" s="439">
        <v>4902521</v>
      </c>
      <c r="D129" s="155" t="s">
        <v>13</v>
      </c>
      <c r="E129" s="119" t="s">
        <v>361</v>
      </c>
      <c r="F129" s="411">
        <v>-100</v>
      </c>
      <c r="G129" s="445">
        <v>35032</v>
      </c>
      <c r="H129" s="446">
        <v>33927</v>
      </c>
      <c r="I129" s="384">
        <f t="shared" si="8"/>
        <v>1105</v>
      </c>
      <c r="J129" s="384">
        <f t="shared" si="9"/>
        <v>-110500</v>
      </c>
      <c r="K129" s="384">
        <f t="shared" si="6"/>
        <v>-0.1105</v>
      </c>
      <c r="L129" s="445">
        <v>12817</v>
      </c>
      <c r="M129" s="446">
        <v>12767</v>
      </c>
      <c r="N129" s="384">
        <f t="shared" si="10"/>
        <v>50</v>
      </c>
      <c r="O129" s="384">
        <f t="shared" si="11"/>
        <v>-5000</v>
      </c>
      <c r="P129" s="384">
        <f t="shared" si="7"/>
        <v>-0.005</v>
      </c>
      <c r="Q129" s="403"/>
    </row>
    <row r="130" spans="1:17" ht="18" customHeight="1">
      <c r="A130" s="418">
        <v>23</v>
      </c>
      <c r="B130" s="479" t="s">
        <v>61</v>
      </c>
      <c r="C130" s="439">
        <v>4902522</v>
      </c>
      <c r="D130" s="155" t="s">
        <v>13</v>
      </c>
      <c r="E130" s="119" t="s">
        <v>361</v>
      </c>
      <c r="F130" s="411">
        <v>-100</v>
      </c>
      <c r="G130" s="445">
        <v>840</v>
      </c>
      <c r="H130" s="446">
        <v>840</v>
      </c>
      <c r="I130" s="384">
        <f t="shared" si="8"/>
        <v>0</v>
      </c>
      <c r="J130" s="384">
        <f t="shared" si="9"/>
        <v>0</v>
      </c>
      <c r="K130" s="384">
        <f t="shared" si="6"/>
        <v>0</v>
      </c>
      <c r="L130" s="445">
        <v>185</v>
      </c>
      <c r="M130" s="446">
        <v>185</v>
      </c>
      <c r="N130" s="384">
        <f t="shared" si="10"/>
        <v>0</v>
      </c>
      <c r="O130" s="384">
        <f t="shared" si="11"/>
        <v>0</v>
      </c>
      <c r="P130" s="384">
        <f t="shared" si="7"/>
        <v>0</v>
      </c>
      <c r="Q130" s="403"/>
    </row>
    <row r="131" spans="1:17" ht="18" customHeight="1">
      <c r="A131" s="418">
        <v>24</v>
      </c>
      <c r="B131" s="479" t="s">
        <v>62</v>
      </c>
      <c r="C131" s="439">
        <v>4902523</v>
      </c>
      <c r="D131" s="155" t="s">
        <v>13</v>
      </c>
      <c r="E131" s="119" t="s">
        <v>361</v>
      </c>
      <c r="F131" s="411">
        <v>-100</v>
      </c>
      <c r="G131" s="445">
        <v>999815</v>
      </c>
      <c r="H131" s="446">
        <v>999815</v>
      </c>
      <c r="I131" s="384">
        <f t="shared" si="8"/>
        <v>0</v>
      </c>
      <c r="J131" s="384">
        <f t="shared" si="9"/>
        <v>0</v>
      </c>
      <c r="K131" s="384">
        <f t="shared" si="6"/>
        <v>0</v>
      </c>
      <c r="L131" s="445">
        <v>999943</v>
      </c>
      <c r="M131" s="446">
        <v>999943</v>
      </c>
      <c r="N131" s="384">
        <f t="shared" si="10"/>
        <v>0</v>
      </c>
      <c r="O131" s="384">
        <f t="shared" si="11"/>
        <v>0</v>
      </c>
      <c r="P131" s="384">
        <f t="shared" si="7"/>
        <v>0</v>
      </c>
      <c r="Q131" s="403"/>
    </row>
    <row r="132" spans="1:17" ht="18" customHeight="1">
      <c r="A132" s="418">
        <v>25</v>
      </c>
      <c r="B132" s="416" t="s">
        <v>63</v>
      </c>
      <c r="C132" s="411">
        <v>4902524</v>
      </c>
      <c r="D132" s="106" t="s">
        <v>13</v>
      </c>
      <c r="E132" s="119" t="s">
        <v>361</v>
      </c>
      <c r="F132" s="411">
        <v>-100</v>
      </c>
      <c r="G132" s="445">
        <v>0</v>
      </c>
      <c r="H132" s="446">
        <v>0</v>
      </c>
      <c r="I132" s="384">
        <f t="shared" si="8"/>
        <v>0</v>
      </c>
      <c r="J132" s="384">
        <f t="shared" si="9"/>
        <v>0</v>
      </c>
      <c r="K132" s="384">
        <f t="shared" si="6"/>
        <v>0</v>
      </c>
      <c r="L132" s="445">
        <v>0</v>
      </c>
      <c r="M132" s="446">
        <v>0</v>
      </c>
      <c r="N132" s="384">
        <f t="shared" si="10"/>
        <v>0</v>
      </c>
      <c r="O132" s="384">
        <f t="shared" si="11"/>
        <v>0</v>
      </c>
      <c r="P132" s="384">
        <f t="shared" si="7"/>
        <v>0</v>
      </c>
      <c r="Q132" s="403"/>
    </row>
    <row r="133" spans="1:17" ht="18" customHeight="1">
      <c r="A133" s="418">
        <v>26</v>
      </c>
      <c r="B133" s="416" t="s">
        <v>64</v>
      </c>
      <c r="C133" s="411">
        <v>4902525</v>
      </c>
      <c r="D133" s="106" t="s">
        <v>13</v>
      </c>
      <c r="E133" s="119" t="s">
        <v>361</v>
      </c>
      <c r="F133" s="411">
        <v>-100</v>
      </c>
      <c r="G133" s="445">
        <v>0</v>
      </c>
      <c r="H133" s="446">
        <v>0</v>
      </c>
      <c r="I133" s="384">
        <f t="shared" si="8"/>
        <v>0</v>
      </c>
      <c r="J133" s="384">
        <f t="shared" si="9"/>
        <v>0</v>
      </c>
      <c r="K133" s="384">
        <f t="shared" si="6"/>
        <v>0</v>
      </c>
      <c r="L133" s="445">
        <v>0</v>
      </c>
      <c r="M133" s="446">
        <v>0</v>
      </c>
      <c r="N133" s="384">
        <f t="shared" si="10"/>
        <v>0</v>
      </c>
      <c r="O133" s="384">
        <f t="shared" si="11"/>
        <v>0</v>
      </c>
      <c r="P133" s="384">
        <f t="shared" si="7"/>
        <v>0</v>
      </c>
      <c r="Q133" s="403"/>
    </row>
    <row r="134" spans="1:17" ht="18" customHeight="1">
      <c r="A134" s="418">
        <v>27</v>
      </c>
      <c r="B134" s="416" t="s">
        <v>65</v>
      </c>
      <c r="C134" s="411">
        <v>4902526</v>
      </c>
      <c r="D134" s="106" t="s">
        <v>13</v>
      </c>
      <c r="E134" s="119" t="s">
        <v>361</v>
      </c>
      <c r="F134" s="411">
        <v>-100</v>
      </c>
      <c r="G134" s="445">
        <v>16953</v>
      </c>
      <c r="H134" s="446">
        <v>16941</v>
      </c>
      <c r="I134" s="384">
        <f t="shared" si="8"/>
        <v>12</v>
      </c>
      <c r="J134" s="384">
        <f t="shared" si="9"/>
        <v>-1200</v>
      </c>
      <c r="K134" s="384">
        <f t="shared" si="6"/>
        <v>-0.0012</v>
      </c>
      <c r="L134" s="445">
        <v>12120</v>
      </c>
      <c r="M134" s="446">
        <v>11969</v>
      </c>
      <c r="N134" s="384">
        <f t="shared" si="10"/>
        <v>151</v>
      </c>
      <c r="O134" s="384">
        <f t="shared" si="11"/>
        <v>-15100</v>
      </c>
      <c r="P134" s="384">
        <f t="shared" si="7"/>
        <v>-0.0151</v>
      </c>
      <c r="Q134" s="403"/>
    </row>
    <row r="135" spans="1:17" ht="18" customHeight="1">
      <c r="A135" s="418">
        <v>28</v>
      </c>
      <c r="B135" s="416" t="s">
        <v>66</v>
      </c>
      <c r="C135" s="411">
        <v>4902527</v>
      </c>
      <c r="D135" s="106" t="s">
        <v>13</v>
      </c>
      <c r="E135" s="119" t="s">
        <v>361</v>
      </c>
      <c r="F135" s="411">
        <v>-100</v>
      </c>
      <c r="G135" s="445">
        <v>997544</v>
      </c>
      <c r="H135" s="446">
        <v>997145</v>
      </c>
      <c r="I135" s="384">
        <f t="shared" si="8"/>
        <v>399</v>
      </c>
      <c r="J135" s="384">
        <f t="shared" si="9"/>
        <v>-39900</v>
      </c>
      <c r="K135" s="384">
        <f t="shared" si="6"/>
        <v>-0.0399</v>
      </c>
      <c r="L135" s="445">
        <v>2613</v>
      </c>
      <c r="M135" s="446">
        <v>2519</v>
      </c>
      <c r="N135" s="384">
        <f t="shared" si="10"/>
        <v>94</v>
      </c>
      <c r="O135" s="384">
        <f t="shared" si="11"/>
        <v>-9400</v>
      </c>
      <c r="P135" s="384">
        <f t="shared" si="7"/>
        <v>-0.0094</v>
      </c>
      <c r="Q135" s="403"/>
    </row>
    <row r="136" spans="1:17" ht="18" customHeight="1">
      <c r="A136" s="418">
        <v>29</v>
      </c>
      <c r="B136" s="416" t="s">
        <v>148</v>
      </c>
      <c r="C136" s="411">
        <v>4902528</v>
      </c>
      <c r="D136" s="106" t="s">
        <v>13</v>
      </c>
      <c r="E136" s="119" t="s">
        <v>361</v>
      </c>
      <c r="F136" s="411">
        <v>-100</v>
      </c>
      <c r="G136" s="445">
        <v>11525</v>
      </c>
      <c r="H136" s="446">
        <v>11525</v>
      </c>
      <c r="I136" s="384">
        <f t="shared" si="8"/>
        <v>0</v>
      </c>
      <c r="J136" s="384">
        <f t="shared" si="9"/>
        <v>0</v>
      </c>
      <c r="K136" s="384">
        <f t="shared" si="6"/>
        <v>0</v>
      </c>
      <c r="L136" s="445">
        <v>4086</v>
      </c>
      <c r="M136" s="446">
        <v>4086</v>
      </c>
      <c r="N136" s="384">
        <f t="shared" si="10"/>
        <v>0</v>
      </c>
      <c r="O136" s="384">
        <f t="shared" si="11"/>
        <v>0</v>
      </c>
      <c r="P136" s="384">
        <f t="shared" si="7"/>
        <v>0</v>
      </c>
      <c r="Q136" s="403"/>
    </row>
    <row r="137" spans="1:17" ht="18" customHeight="1">
      <c r="A137" s="418"/>
      <c r="B137" s="416"/>
      <c r="C137" s="411"/>
      <c r="D137" s="106"/>
      <c r="E137" s="106"/>
      <c r="F137" s="411"/>
      <c r="G137" s="623"/>
      <c r="H137" s="622"/>
      <c r="I137" s="384"/>
      <c r="J137" s="384"/>
      <c r="K137" s="384"/>
      <c r="L137" s="335"/>
      <c r="M137" s="384"/>
      <c r="N137" s="384"/>
      <c r="O137" s="384"/>
      <c r="P137" s="384"/>
      <c r="Q137" s="403"/>
    </row>
    <row r="138" spans="1:17" ht="18" customHeight="1">
      <c r="A138" s="418"/>
      <c r="B138" s="481" t="s">
        <v>81</v>
      </c>
      <c r="C138" s="411"/>
      <c r="D138" s="106"/>
      <c r="E138" s="106"/>
      <c r="F138" s="411"/>
      <c r="G138" s="623"/>
      <c r="H138" s="622"/>
      <c r="I138" s="384"/>
      <c r="J138" s="384"/>
      <c r="K138" s="384"/>
      <c r="L138" s="335"/>
      <c r="M138" s="384"/>
      <c r="N138" s="384"/>
      <c r="O138" s="384"/>
      <c r="P138" s="384"/>
      <c r="Q138" s="403"/>
    </row>
    <row r="139" spans="1:17" ht="18">
      <c r="A139" s="418">
        <v>30</v>
      </c>
      <c r="B139" s="416" t="s">
        <v>82</v>
      </c>
      <c r="C139" s="411">
        <v>4902577</v>
      </c>
      <c r="D139" s="106" t="s">
        <v>13</v>
      </c>
      <c r="E139" s="119" t="s">
        <v>361</v>
      </c>
      <c r="F139" s="411">
        <v>400</v>
      </c>
      <c r="G139" s="445">
        <v>995564</v>
      </c>
      <c r="H139" s="446">
        <v>995550</v>
      </c>
      <c r="I139" s="384">
        <f>G139-H139</f>
        <v>14</v>
      </c>
      <c r="J139" s="384">
        <f t="shared" si="9"/>
        <v>5600</v>
      </c>
      <c r="K139" s="384">
        <f t="shared" si="6"/>
        <v>0.0056</v>
      </c>
      <c r="L139" s="445">
        <v>22</v>
      </c>
      <c r="M139" s="446">
        <v>12</v>
      </c>
      <c r="N139" s="384">
        <f>L139-M139</f>
        <v>10</v>
      </c>
      <c r="O139" s="384">
        <f t="shared" si="11"/>
        <v>4000</v>
      </c>
      <c r="P139" s="384">
        <f t="shared" si="7"/>
        <v>0.004</v>
      </c>
      <c r="Q139" s="732"/>
    </row>
    <row r="140" spans="1:17" ht="18" customHeight="1">
      <c r="A140" s="418">
        <v>31</v>
      </c>
      <c r="B140" s="416" t="s">
        <v>83</v>
      </c>
      <c r="C140" s="411">
        <v>4902516</v>
      </c>
      <c r="D140" s="106" t="s">
        <v>13</v>
      </c>
      <c r="E140" s="119" t="s">
        <v>361</v>
      </c>
      <c r="F140" s="411">
        <v>-100</v>
      </c>
      <c r="G140" s="445">
        <v>999289</v>
      </c>
      <c r="H140" s="446">
        <v>999289</v>
      </c>
      <c r="I140" s="384">
        <f t="shared" si="8"/>
        <v>0</v>
      </c>
      <c r="J140" s="384">
        <f t="shared" si="9"/>
        <v>0</v>
      </c>
      <c r="K140" s="384">
        <f t="shared" si="6"/>
        <v>0</v>
      </c>
      <c r="L140" s="445">
        <v>999393</v>
      </c>
      <c r="M140" s="446">
        <v>999393</v>
      </c>
      <c r="N140" s="384">
        <f t="shared" si="10"/>
        <v>0</v>
      </c>
      <c r="O140" s="384">
        <f t="shared" si="11"/>
        <v>0</v>
      </c>
      <c r="P140" s="384">
        <f t="shared" si="7"/>
        <v>0</v>
      </c>
      <c r="Q140" s="403"/>
    </row>
    <row r="141" spans="1:17" ht="15" customHeight="1" thickBot="1">
      <c r="A141" s="31"/>
      <c r="B141" s="32"/>
      <c r="C141" s="32"/>
      <c r="D141" s="32"/>
      <c r="E141" s="32"/>
      <c r="F141" s="32"/>
      <c r="G141" s="630"/>
      <c r="H141" s="631"/>
      <c r="I141" s="32"/>
      <c r="J141" s="32"/>
      <c r="K141" s="64"/>
      <c r="L141" s="31"/>
      <c r="M141" s="32"/>
      <c r="N141" s="32"/>
      <c r="O141" s="32"/>
      <c r="P141" s="64"/>
      <c r="Q141" s="185"/>
    </row>
    <row r="142" ht="13.5" thickTop="1"/>
    <row r="143" spans="1:16" ht="20.25">
      <c r="A143" s="189" t="s">
        <v>328</v>
      </c>
      <c r="K143" s="238">
        <f>SUM(K93:K141)</f>
        <v>-3.0536000000000003</v>
      </c>
      <c r="P143" s="238">
        <f>SUM(P93:P141)</f>
        <v>-1.2876999999999994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7" ht="18">
      <c r="A146" s="70"/>
      <c r="K146" s="19"/>
      <c r="P146" s="19"/>
      <c r="Q146" s="544" t="str">
        <f>NDPL!$Q$1</f>
        <v>SEPTEMBER-2012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1" ht="13.5" thickBot="1">
      <c r="A150" s="2"/>
      <c r="B150" s="8"/>
      <c r="C150" s="8"/>
      <c r="D150" s="66"/>
      <c r="E150" s="66"/>
      <c r="F150" s="24"/>
      <c r="G150" s="24"/>
      <c r="H150" s="24"/>
      <c r="I150" s="24"/>
      <c r="J150" s="24"/>
      <c r="K150" s="67"/>
    </row>
    <row r="151" spans="1:17" ht="27.75">
      <c r="A151" s="576" t="s">
        <v>204</v>
      </c>
      <c r="B151" s="178"/>
      <c r="C151" s="174"/>
      <c r="D151" s="174"/>
      <c r="E151" s="174"/>
      <c r="F151" s="234"/>
      <c r="G151" s="234"/>
      <c r="H151" s="234"/>
      <c r="I151" s="234"/>
      <c r="J151" s="234"/>
      <c r="K151" s="235"/>
      <c r="L151" s="59"/>
      <c r="M151" s="59"/>
      <c r="N151" s="59"/>
      <c r="O151" s="59"/>
      <c r="P151" s="59"/>
      <c r="Q151" s="60"/>
    </row>
    <row r="152" spans="1:17" ht="24.75" customHeight="1">
      <c r="A152" s="575" t="s">
        <v>330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63">
        <f>K87</f>
        <v>7.2238665420000014</v>
      </c>
      <c r="L152" s="346"/>
      <c r="M152" s="346"/>
      <c r="N152" s="346"/>
      <c r="O152" s="346"/>
      <c r="P152" s="563">
        <f>P87</f>
        <v>15.647433876</v>
      </c>
      <c r="Q152" s="61"/>
    </row>
    <row r="153" spans="1:17" ht="24.75" customHeight="1">
      <c r="A153" s="575" t="s">
        <v>329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3">
        <f>K143</f>
        <v>-3.0536000000000003</v>
      </c>
      <c r="L153" s="346"/>
      <c r="M153" s="346"/>
      <c r="N153" s="346"/>
      <c r="O153" s="346"/>
      <c r="P153" s="563">
        <f>P143</f>
        <v>-1.2876999999999994</v>
      </c>
      <c r="Q153" s="61"/>
    </row>
    <row r="154" spans="1:17" ht="24.75" customHeight="1">
      <c r="A154" s="575" t="s">
        <v>331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3">
        <f>'ROHTAK ROAD'!K44</f>
        <v>-0.4466625000000001</v>
      </c>
      <c r="L154" s="346"/>
      <c r="M154" s="346"/>
      <c r="N154" s="346"/>
      <c r="O154" s="346"/>
      <c r="P154" s="563">
        <f>'ROHTAK ROAD'!P44</f>
        <v>0.736725</v>
      </c>
      <c r="Q154" s="61"/>
    </row>
    <row r="155" spans="1:17" ht="24.75" customHeight="1">
      <c r="A155" s="575" t="s">
        <v>332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3">
        <f>-MES!K39</f>
        <v>-0.3212</v>
      </c>
      <c r="L155" s="346"/>
      <c r="M155" s="346"/>
      <c r="N155" s="346"/>
      <c r="O155" s="346"/>
      <c r="P155" s="563">
        <f>-MES!P39</f>
        <v>-0.191</v>
      </c>
      <c r="Q155" s="61"/>
    </row>
    <row r="156" spans="1:17" ht="29.25" customHeight="1" thickBot="1">
      <c r="A156" s="577" t="s">
        <v>205</v>
      </c>
      <c r="B156" s="236"/>
      <c r="C156" s="237"/>
      <c r="D156" s="237"/>
      <c r="E156" s="237"/>
      <c r="F156" s="237"/>
      <c r="G156" s="237"/>
      <c r="H156" s="237"/>
      <c r="I156" s="237"/>
      <c r="J156" s="237"/>
      <c r="K156" s="578">
        <f>SUM(K152:K155)</f>
        <v>3.402404042000001</v>
      </c>
      <c r="L156" s="564"/>
      <c r="M156" s="564"/>
      <c r="N156" s="564"/>
      <c r="O156" s="564"/>
      <c r="P156" s="578">
        <f>SUM(P152:P155)</f>
        <v>14.905458875999999</v>
      </c>
      <c r="Q156" s="190"/>
    </row>
    <row r="161" ht="13.5" thickBot="1"/>
    <row r="162" spans="1:17" ht="12.75">
      <c r="A162" s="275"/>
      <c r="B162" s="276"/>
      <c r="C162" s="276"/>
      <c r="D162" s="276"/>
      <c r="E162" s="276"/>
      <c r="F162" s="276"/>
      <c r="G162" s="276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26.25">
      <c r="A163" s="567" t="s">
        <v>342</v>
      </c>
      <c r="B163" s="267"/>
      <c r="C163" s="267"/>
      <c r="D163" s="267"/>
      <c r="E163" s="267"/>
      <c r="F163" s="267"/>
      <c r="G163" s="267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7"/>
      <c r="B164" s="267"/>
      <c r="C164" s="267"/>
      <c r="D164" s="267"/>
      <c r="E164" s="267"/>
      <c r="F164" s="267"/>
      <c r="G164" s="267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5.75">
      <c r="A165" s="278"/>
      <c r="B165" s="279"/>
      <c r="C165" s="279"/>
      <c r="D165" s="279"/>
      <c r="E165" s="279"/>
      <c r="F165" s="279"/>
      <c r="G165" s="279"/>
      <c r="H165" s="21"/>
      <c r="I165" s="21"/>
      <c r="J165" s="21"/>
      <c r="K165" s="318" t="s">
        <v>354</v>
      </c>
      <c r="L165" s="21"/>
      <c r="M165" s="21"/>
      <c r="N165" s="21"/>
      <c r="O165" s="21"/>
      <c r="P165" s="318" t="s">
        <v>355</v>
      </c>
      <c r="Q165" s="61"/>
    </row>
    <row r="166" spans="1:17" ht="12.75">
      <c r="A166" s="280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80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3.25">
      <c r="A168" s="565" t="s">
        <v>345</v>
      </c>
      <c r="B168" s="268"/>
      <c r="C168" s="268"/>
      <c r="D168" s="269"/>
      <c r="E168" s="269"/>
      <c r="F168" s="270"/>
      <c r="G168" s="269"/>
      <c r="H168" s="21"/>
      <c r="I168" s="21"/>
      <c r="J168" s="21"/>
      <c r="K168" s="570">
        <f>K156</f>
        <v>3.402404042000001</v>
      </c>
      <c r="L168" s="568" t="s">
        <v>343</v>
      </c>
      <c r="M168" s="517"/>
      <c r="N168" s="517"/>
      <c r="O168" s="517"/>
      <c r="P168" s="570">
        <f>P156</f>
        <v>14.905458875999999</v>
      </c>
      <c r="Q168" s="572" t="s">
        <v>343</v>
      </c>
    </row>
    <row r="169" spans="1:17" ht="23.25">
      <c r="A169" s="285"/>
      <c r="B169" s="271"/>
      <c r="C169" s="271"/>
      <c r="D169" s="267"/>
      <c r="E169" s="267"/>
      <c r="F169" s="272"/>
      <c r="G169" s="267"/>
      <c r="H169" s="21"/>
      <c r="I169" s="21"/>
      <c r="J169" s="21"/>
      <c r="K169" s="517"/>
      <c r="L169" s="569"/>
      <c r="M169" s="517"/>
      <c r="N169" s="517"/>
      <c r="O169" s="517"/>
      <c r="P169" s="517"/>
      <c r="Q169" s="573"/>
    </row>
    <row r="170" spans="1:17" ht="23.25">
      <c r="A170" s="566" t="s">
        <v>344</v>
      </c>
      <c r="B170" s="273"/>
      <c r="C170" s="53"/>
      <c r="D170" s="267"/>
      <c r="E170" s="267"/>
      <c r="F170" s="274"/>
      <c r="G170" s="269"/>
      <c r="H170" s="21"/>
      <c r="I170" s="21"/>
      <c r="J170" s="21"/>
      <c r="K170" s="517">
        <f>'STEPPED UP GENCO'!K45</f>
        <v>0.0357569776</v>
      </c>
      <c r="L170" s="568" t="s">
        <v>343</v>
      </c>
      <c r="M170" s="517"/>
      <c r="N170" s="517"/>
      <c r="O170" s="517"/>
      <c r="P170" s="570">
        <f>'STEPPED UP GENCO'!P45</f>
        <v>-0.23193715199999976</v>
      </c>
      <c r="Q170" s="572" t="s">
        <v>343</v>
      </c>
    </row>
    <row r="171" spans="1:17" ht="15">
      <c r="A171" s="28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6"/>
      <c r="M171" s="21"/>
      <c r="N171" s="21"/>
      <c r="O171" s="21"/>
      <c r="P171" s="21"/>
      <c r="Q171" s="574"/>
    </row>
    <row r="172" spans="1:17" ht="15">
      <c r="A172" s="28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6"/>
      <c r="M172" s="21"/>
      <c r="N172" s="21"/>
      <c r="O172" s="21"/>
      <c r="P172" s="21"/>
      <c r="Q172" s="574"/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74"/>
    </row>
    <row r="174" spans="1:17" ht="23.25">
      <c r="A174" s="281"/>
      <c r="B174" s="21"/>
      <c r="C174" s="21"/>
      <c r="D174" s="21"/>
      <c r="E174" s="21"/>
      <c r="F174" s="21"/>
      <c r="G174" s="21"/>
      <c r="H174" s="268"/>
      <c r="I174" s="268"/>
      <c r="J174" s="287" t="s">
        <v>346</v>
      </c>
      <c r="K174" s="571">
        <f>SUM(K168:K173)</f>
        <v>3.438161019600001</v>
      </c>
      <c r="L174" s="287" t="s">
        <v>343</v>
      </c>
      <c r="M174" s="517"/>
      <c r="N174" s="517"/>
      <c r="O174" s="517"/>
      <c r="P174" s="571">
        <f>SUM(P168:P173)</f>
        <v>14.673521723999999</v>
      </c>
      <c r="Q174" s="287" t="s">
        <v>343</v>
      </c>
    </row>
    <row r="175" spans="1:17" ht="13.5" thickBot="1">
      <c r="A175" s="28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view="pageBreakPreview" zoomScale="70" zoomScaleNormal="70" zoomScaleSheetLayoutView="70" zoomScalePageLayoutView="50" workbookViewId="0" topLeftCell="A34">
      <selection activeCell="G43" sqref="G43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251</v>
      </c>
      <c r="Q1" s="223" t="str">
        <f>NDPL!Q1</f>
        <v>SEPTEMBER-2012</v>
      </c>
    </row>
    <row r="2" ht="18.75" customHeight="1">
      <c r="A2" s="99" t="s">
        <v>252</v>
      </c>
    </row>
    <row r="3" ht="23.25">
      <c r="A3" s="228" t="s">
        <v>225</v>
      </c>
    </row>
    <row r="4" spans="1:16" ht="24" thickBot="1">
      <c r="A4" s="534" t="s">
        <v>226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01/10/12</v>
      </c>
      <c r="H5" s="41" t="str">
        <f>NDPL!H5</f>
        <v>INTIAL READING 01/09/12</v>
      </c>
      <c r="I5" s="41" t="s">
        <v>4</v>
      </c>
      <c r="J5" s="41" t="s">
        <v>5</v>
      </c>
      <c r="K5" s="41" t="s">
        <v>6</v>
      </c>
      <c r="L5" s="43" t="str">
        <f>NDPL!G5</f>
        <v>FINAL READING 01/10/12</v>
      </c>
      <c r="M5" s="41" t="str">
        <f>NDPL!H5</f>
        <v>INTIAL READING 01/09/12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18" customHeight="1" thickTop="1">
      <c r="A7" s="191"/>
      <c r="B7" s="192" t="s">
        <v>207</v>
      </c>
      <c r="C7" s="193"/>
      <c r="D7" s="193"/>
      <c r="E7" s="193"/>
      <c r="F7" s="193"/>
      <c r="G7" s="73"/>
      <c r="H7" s="74"/>
      <c r="I7" s="633"/>
      <c r="J7" s="633"/>
      <c r="K7" s="633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113</v>
      </c>
      <c r="C8" s="196"/>
      <c r="D8" s="197"/>
      <c r="E8" s="198"/>
      <c r="F8" s="199"/>
      <c r="G8" s="79"/>
      <c r="H8" s="80"/>
      <c r="I8" s="634"/>
      <c r="J8" s="634"/>
      <c r="K8" s="634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114</v>
      </c>
      <c r="C9" s="196">
        <v>4865136</v>
      </c>
      <c r="D9" s="200" t="s">
        <v>13</v>
      </c>
      <c r="E9" s="313" t="s">
        <v>361</v>
      </c>
      <c r="F9" s="201">
        <v>200</v>
      </c>
      <c r="G9" s="700">
        <v>31225</v>
      </c>
      <c r="H9" s="701">
        <v>28891</v>
      </c>
      <c r="I9" s="634">
        <f aca="true" t="shared" si="0" ref="I9:I15">G9-H9</f>
        <v>2334</v>
      </c>
      <c r="J9" s="634">
        <f aca="true" t="shared" si="1" ref="J9:J58">$F9*I9</f>
        <v>466800</v>
      </c>
      <c r="K9" s="634">
        <f aca="true" t="shared" si="2" ref="K9:K58">J9/1000000</f>
        <v>0.4668</v>
      </c>
      <c r="L9" s="700">
        <v>65244</v>
      </c>
      <c r="M9" s="701">
        <v>65230</v>
      </c>
      <c r="N9" s="634">
        <f aca="true" t="shared" si="3" ref="N9:N15">L9-M9</f>
        <v>14</v>
      </c>
      <c r="O9" s="634">
        <f aca="true" t="shared" si="4" ref="O9:O58">$F9*N9</f>
        <v>2800</v>
      </c>
      <c r="P9" s="634">
        <f aca="true" t="shared" si="5" ref="P9:P58">O9/1000000</f>
        <v>0.0028</v>
      </c>
      <c r="Q9" s="586"/>
    </row>
    <row r="10" spans="1:17" ht="18" customHeight="1">
      <c r="A10" s="194">
        <v>2</v>
      </c>
      <c r="B10" s="195" t="s">
        <v>115</v>
      </c>
      <c r="C10" s="196">
        <v>4865137</v>
      </c>
      <c r="D10" s="200" t="s">
        <v>13</v>
      </c>
      <c r="E10" s="313" t="s">
        <v>361</v>
      </c>
      <c r="F10" s="201">
        <v>100</v>
      </c>
      <c r="G10" s="445">
        <v>55480</v>
      </c>
      <c r="H10" s="446">
        <v>52402</v>
      </c>
      <c r="I10" s="634">
        <f t="shared" si="0"/>
        <v>3078</v>
      </c>
      <c r="J10" s="634">
        <f t="shared" si="1"/>
        <v>307800</v>
      </c>
      <c r="K10" s="634">
        <f t="shared" si="2"/>
        <v>0.3078</v>
      </c>
      <c r="L10" s="445">
        <v>126728</v>
      </c>
      <c r="M10" s="446">
        <v>126630</v>
      </c>
      <c r="N10" s="622">
        <f t="shared" si="3"/>
        <v>98</v>
      </c>
      <c r="O10" s="622">
        <f t="shared" si="4"/>
        <v>9800</v>
      </c>
      <c r="P10" s="622">
        <f t="shared" si="5"/>
        <v>0.0098</v>
      </c>
      <c r="Q10" s="184"/>
    </row>
    <row r="11" spans="1:17" ht="18">
      <c r="A11" s="194">
        <v>3</v>
      </c>
      <c r="B11" s="195" t="s">
        <v>116</v>
      </c>
      <c r="C11" s="196">
        <v>4865138</v>
      </c>
      <c r="D11" s="200" t="s">
        <v>13</v>
      </c>
      <c r="E11" s="313" t="s">
        <v>361</v>
      </c>
      <c r="F11" s="201">
        <v>200</v>
      </c>
      <c r="G11" s="715">
        <v>987310</v>
      </c>
      <c r="H11" s="716">
        <v>987665</v>
      </c>
      <c r="I11" s="635">
        <f t="shared" si="0"/>
        <v>-355</v>
      </c>
      <c r="J11" s="635">
        <f t="shared" si="1"/>
        <v>-71000</v>
      </c>
      <c r="K11" s="635">
        <f t="shared" si="2"/>
        <v>-0.071</v>
      </c>
      <c r="L11" s="715">
        <v>3930</v>
      </c>
      <c r="M11" s="716">
        <v>3932</v>
      </c>
      <c r="N11" s="635">
        <f t="shared" si="3"/>
        <v>-2</v>
      </c>
      <c r="O11" s="635">
        <f t="shared" si="4"/>
        <v>-400</v>
      </c>
      <c r="P11" s="635">
        <f t="shared" si="5"/>
        <v>-0.0004</v>
      </c>
      <c r="Q11" s="711"/>
    </row>
    <row r="12" spans="1:17" ht="18">
      <c r="A12" s="194">
        <v>4</v>
      </c>
      <c r="B12" s="195" t="s">
        <v>117</v>
      </c>
      <c r="C12" s="196">
        <v>4865139</v>
      </c>
      <c r="D12" s="200" t="s">
        <v>13</v>
      </c>
      <c r="E12" s="313" t="s">
        <v>361</v>
      </c>
      <c r="F12" s="201">
        <v>200</v>
      </c>
      <c r="G12" s="445">
        <v>54216</v>
      </c>
      <c r="H12" s="446">
        <v>51716</v>
      </c>
      <c r="I12" s="634">
        <f t="shared" si="0"/>
        <v>2500</v>
      </c>
      <c r="J12" s="634">
        <f t="shared" si="1"/>
        <v>500000</v>
      </c>
      <c r="K12" s="634">
        <f t="shared" si="2"/>
        <v>0.5</v>
      </c>
      <c r="L12" s="445">
        <v>82235</v>
      </c>
      <c r="M12" s="446">
        <v>82207</v>
      </c>
      <c r="N12" s="622">
        <f t="shared" si="3"/>
        <v>28</v>
      </c>
      <c r="O12" s="622">
        <f t="shared" si="4"/>
        <v>5600</v>
      </c>
      <c r="P12" s="622">
        <f t="shared" si="5"/>
        <v>0.0056</v>
      </c>
      <c r="Q12" s="703"/>
    </row>
    <row r="13" spans="1:17" ht="18" customHeight="1">
      <c r="A13" s="194">
        <v>5</v>
      </c>
      <c r="B13" s="195" t="s">
        <v>118</v>
      </c>
      <c r="C13" s="196">
        <v>4864948</v>
      </c>
      <c r="D13" s="200" t="s">
        <v>13</v>
      </c>
      <c r="E13" s="313" t="s">
        <v>361</v>
      </c>
      <c r="F13" s="201">
        <v>1000</v>
      </c>
      <c r="G13" s="445">
        <v>71742</v>
      </c>
      <c r="H13" s="446">
        <v>70590</v>
      </c>
      <c r="I13" s="634">
        <f t="shared" si="0"/>
        <v>1152</v>
      </c>
      <c r="J13" s="634">
        <f t="shared" si="1"/>
        <v>1152000</v>
      </c>
      <c r="K13" s="634">
        <f t="shared" si="2"/>
        <v>1.152</v>
      </c>
      <c r="L13" s="445">
        <v>737</v>
      </c>
      <c r="M13" s="446">
        <v>732</v>
      </c>
      <c r="N13" s="622">
        <f t="shared" si="3"/>
        <v>5</v>
      </c>
      <c r="O13" s="622">
        <f t="shared" si="4"/>
        <v>5000</v>
      </c>
      <c r="P13" s="622">
        <f t="shared" si="5"/>
        <v>0.005</v>
      </c>
      <c r="Q13" s="184"/>
    </row>
    <row r="14" spans="1:17" ht="18" customHeight="1">
      <c r="A14" s="194">
        <v>6</v>
      </c>
      <c r="B14" s="195" t="s">
        <v>390</v>
      </c>
      <c r="C14" s="196">
        <v>4864949</v>
      </c>
      <c r="D14" s="200" t="s">
        <v>13</v>
      </c>
      <c r="E14" s="313" t="s">
        <v>361</v>
      </c>
      <c r="F14" s="201">
        <v>1000</v>
      </c>
      <c r="G14" s="445">
        <v>11042</v>
      </c>
      <c r="H14" s="446">
        <v>10876</v>
      </c>
      <c r="I14" s="634">
        <f t="shared" si="0"/>
        <v>166</v>
      </c>
      <c r="J14" s="634">
        <f t="shared" si="1"/>
        <v>166000</v>
      </c>
      <c r="K14" s="634">
        <f t="shared" si="2"/>
        <v>0.166</v>
      </c>
      <c r="L14" s="445">
        <v>367</v>
      </c>
      <c r="M14" s="446">
        <v>366</v>
      </c>
      <c r="N14" s="622">
        <f t="shared" si="3"/>
        <v>1</v>
      </c>
      <c r="O14" s="622">
        <f t="shared" si="4"/>
        <v>1000</v>
      </c>
      <c r="P14" s="622">
        <f t="shared" si="5"/>
        <v>0.001</v>
      </c>
      <c r="Q14" s="587"/>
    </row>
    <row r="15" spans="1:17" ht="18" customHeight="1">
      <c r="A15" s="194">
        <v>7</v>
      </c>
      <c r="B15" s="487" t="s">
        <v>414</v>
      </c>
      <c r="C15" s="492">
        <v>5128434</v>
      </c>
      <c r="D15" s="200" t="s">
        <v>13</v>
      </c>
      <c r="E15" s="313" t="s">
        <v>361</v>
      </c>
      <c r="F15" s="501">
        <v>800</v>
      </c>
      <c r="G15" s="445">
        <v>992167</v>
      </c>
      <c r="H15" s="446">
        <v>992839</v>
      </c>
      <c r="I15" s="634">
        <f t="shared" si="0"/>
        <v>-672</v>
      </c>
      <c r="J15" s="634">
        <f t="shared" si="1"/>
        <v>-537600</v>
      </c>
      <c r="K15" s="634">
        <f t="shared" si="2"/>
        <v>-0.5376</v>
      </c>
      <c r="L15" s="445">
        <v>997528</v>
      </c>
      <c r="M15" s="446">
        <v>997580</v>
      </c>
      <c r="N15" s="622">
        <f t="shared" si="3"/>
        <v>-52</v>
      </c>
      <c r="O15" s="622">
        <f t="shared" si="4"/>
        <v>-41600</v>
      </c>
      <c r="P15" s="622">
        <f t="shared" si="5"/>
        <v>-0.0416</v>
      </c>
      <c r="Q15" s="184"/>
    </row>
    <row r="16" spans="1:17" ht="18" customHeight="1">
      <c r="A16" s="194">
        <v>8</v>
      </c>
      <c r="B16" s="487" t="s">
        <v>413</v>
      </c>
      <c r="C16" s="492">
        <v>5128430</v>
      </c>
      <c r="D16" s="200" t="s">
        <v>13</v>
      </c>
      <c r="E16" s="313" t="s">
        <v>361</v>
      </c>
      <c r="F16" s="501">
        <v>800</v>
      </c>
      <c r="G16" s="445">
        <v>999350</v>
      </c>
      <c r="H16" s="446">
        <v>999723</v>
      </c>
      <c r="I16" s="634">
        <f>G16-H16</f>
        <v>-373</v>
      </c>
      <c r="J16" s="634">
        <f t="shared" si="1"/>
        <v>-298400</v>
      </c>
      <c r="K16" s="634">
        <f t="shared" si="2"/>
        <v>-0.2984</v>
      </c>
      <c r="L16" s="445">
        <v>999526</v>
      </c>
      <c r="M16" s="446">
        <v>999560</v>
      </c>
      <c r="N16" s="622">
        <f>L16-M16</f>
        <v>-34</v>
      </c>
      <c r="O16" s="622">
        <f t="shared" si="4"/>
        <v>-27200</v>
      </c>
      <c r="P16" s="622">
        <f t="shared" si="5"/>
        <v>-0.0272</v>
      </c>
      <c r="Q16" s="184"/>
    </row>
    <row r="17" spans="1:17" ht="18" customHeight="1">
      <c r="A17" s="194">
        <v>9</v>
      </c>
      <c r="B17" s="487" t="s">
        <v>405</v>
      </c>
      <c r="C17" s="492">
        <v>5128445</v>
      </c>
      <c r="D17" s="200" t="s">
        <v>13</v>
      </c>
      <c r="E17" s="313" t="s">
        <v>361</v>
      </c>
      <c r="F17" s="501">
        <v>800</v>
      </c>
      <c r="G17" s="445">
        <v>3248</v>
      </c>
      <c r="H17" s="446">
        <v>3503</v>
      </c>
      <c r="I17" s="634">
        <f>G17-H17</f>
        <v>-255</v>
      </c>
      <c r="J17" s="634">
        <f t="shared" si="1"/>
        <v>-204000</v>
      </c>
      <c r="K17" s="634">
        <f t="shared" si="2"/>
        <v>-0.204</v>
      </c>
      <c r="L17" s="445">
        <v>405</v>
      </c>
      <c r="M17" s="446">
        <v>418</v>
      </c>
      <c r="N17" s="622">
        <f>L17-M17</f>
        <v>-13</v>
      </c>
      <c r="O17" s="622">
        <f t="shared" si="4"/>
        <v>-10400</v>
      </c>
      <c r="P17" s="622">
        <f t="shared" si="5"/>
        <v>-0.0104</v>
      </c>
      <c r="Q17" s="587"/>
    </row>
    <row r="18" spans="1:17" ht="18" customHeight="1">
      <c r="A18" s="194"/>
      <c r="B18" s="202" t="s">
        <v>396</v>
      </c>
      <c r="C18" s="196"/>
      <c r="D18" s="200"/>
      <c r="E18" s="313"/>
      <c r="F18" s="201"/>
      <c r="G18" s="133"/>
      <c r="H18" s="536"/>
      <c r="I18" s="635"/>
      <c r="J18" s="635"/>
      <c r="K18" s="635"/>
      <c r="L18" s="539"/>
      <c r="M18" s="81"/>
      <c r="N18" s="622"/>
      <c r="O18" s="622"/>
      <c r="P18" s="622"/>
      <c r="Q18" s="184"/>
    </row>
    <row r="19" spans="1:17" ht="18" customHeight="1">
      <c r="A19" s="194">
        <v>10</v>
      </c>
      <c r="B19" s="195" t="s">
        <v>208</v>
      </c>
      <c r="C19" s="196">
        <v>4865124</v>
      </c>
      <c r="D19" s="197" t="s">
        <v>13</v>
      </c>
      <c r="E19" s="313" t="s">
        <v>361</v>
      </c>
      <c r="F19" s="201">
        <v>100</v>
      </c>
      <c r="G19" s="445">
        <v>998436</v>
      </c>
      <c r="H19" s="446">
        <v>998427</v>
      </c>
      <c r="I19" s="635">
        <f aca="true" t="shared" si="6" ref="I19:I26">G19-H19</f>
        <v>9</v>
      </c>
      <c r="J19" s="635">
        <f t="shared" si="1"/>
        <v>900</v>
      </c>
      <c r="K19" s="635">
        <f t="shared" si="2"/>
        <v>0.0009</v>
      </c>
      <c r="L19" s="445">
        <v>328923</v>
      </c>
      <c r="M19" s="446">
        <v>322889</v>
      </c>
      <c r="N19" s="622">
        <f aca="true" t="shared" si="7" ref="N19:N26">L19-M19</f>
        <v>6034</v>
      </c>
      <c r="O19" s="622">
        <f t="shared" si="4"/>
        <v>603400</v>
      </c>
      <c r="P19" s="622">
        <f t="shared" si="5"/>
        <v>0.6034</v>
      </c>
      <c r="Q19" s="184"/>
    </row>
    <row r="20" spans="1:17" ht="18" customHeight="1">
      <c r="A20" s="194">
        <v>11</v>
      </c>
      <c r="B20" s="195" t="s">
        <v>209</v>
      </c>
      <c r="C20" s="196">
        <v>4865125</v>
      </c>
      <c r="D20" s="200" t="s">
        <v>13</v>
      </c>
      <c r="E20" s="313" t="s">
        <v>361</v>
      </c>
      <c r="F20" s="201">
        <v>100</v>
      </c>
      <c r="G20" s="445">
        <v>7124</v>
      </c>
      <c r="H20" s="446">
        <v>7124</v>
      </c>
      <c r="I20" s="635">
        <f t="shared" si="6"/>
        <v>0</v>
      </c>
      <c r="J20" s="635">
        <f t="shared" si="1"/>
        <v>0</v>
      </c>
      <c r="K20" s="635">
        <f t="shared" si="2"/>
        <v>0</v>
      </c>
      <c r="L20" s="445">
        <v>463243</v>
      </c>
      <c r="M20" s="446">
        <v>455377</v>
      </c>
      <c r="N20" s="622">
        <f t="shared" si="7"/>
        <v>7866</v>
      </c>
      <c r="O20" s="622">
        <f t="shared" si="4"/>
        <v>786600</v>
      </c>
      <c r="P20" s="622">
        <f t="shared" si="5"/>
        <v>0.7866</v>
      </c>
      <c r="Q20" s="184"/>
    </row>
    <row r="21" spans="1:17" ht="18" customHeight="1">
      <c r="A21" s="194">
        <v>12</v>
      </c>
      <c r="B21" s="198" t="s">
        <v>210</v>
      </c>
      <c r="C21" s="196">
        <v>4865126</v>
      </c>
      <c r="D21" s="200" t="s">
        <v>13</v>
      </c>
      <c r="E21" s="313" t="s">
        <v>361</v>
      </c>
      <c r="F21" s="201">
        <v>100</v>
      </c>
      <c r="G21" s="445">
        <v>11300</v>
      </c>
      <c r="H21" s="446">
        <v>11300</v>
      </c>
      <c r="I21" s="635">
        <f t="shared" si="6"/>
        <v>0</v>
      </c>
      <c r="J21" s="635">
        <f t="shared" si="1"/>
        <v>0</v>
      </c>
      <c r="K21" s="635">
        <f t="shared" si="2"/>
        <v>0</v>
      </c>
      <c r="L21" s="445">
        <v>259372</v>
      </c>
      <c r="M21" s="446">
        <v>251732</v>
      </c>
      <c r="N21" s="622">
        <f t="shared" si="7"/>
        <v>7640</v>
      </c>
      <c r="O21" s="622">
        <f t="shared" si="4"/>
        <v>764000</v>
      </c>
      <c r="P21" s="622">
        <f t="shared" si="5"/>
        <v>0.764</v>
      </c>
      <c r="Q21" s="184"/>
    </row>
    <row r="22" spans="1:17" ht="18" customHeight="1">
      <c r="A22" s="194">
        <v>13</v>
      </c>
      <c r="B22" s="195" t="s">
        <v>211</v>
      </c>
      <c r="C22" s="196">
        <v>4865127</v>
      </c>
      <c r="D22" s="200" t="s">
        <v>13</v>
      </c>
      <c r="E22" s="313" t="s">
        <v>361</v>
      </c>
      <c r="F22" s="201">
        <v>100</v>
      </c>
      <c r="G22" s="445">
        <v>5391</v>
      </c>
      <c r="H22" s="446">
        <v>5392</v>
      </c>
      <c r="I22" s="635">
        <f t="shared" si="6"/>
        <v>-1</v>
      </c>
      <c r="J22" s="635">
        <f t="shared" si="1"/>
        <v>-100</v>
      </c>
      <c r="K22" s="635">
        <f t="shared" si="2"/>
        <v>-0.0001</v>
      </c>
      <c r="L22" s="445">
        <v>334089</v>
      </c>
      <c r="M22" s="446">
        <v>331541</v>
      </c>
      <c r="N22" s="622">
        <f t="shared" si="7"/>
        <v>2548</v>
      </c>
      <c r="O22" s="622">
        <f t="shared" si="4"/>
        <v>254800</v>
      </c>
      <c r="P22" s="622">
        <f t="shared" si="5"/>
        <v>0.2548</v>
      </c>
      <c r="Q22" s="184"/>
    </row>
    <row r="23" spans="1:17" ht="18" customHeight="1">
      <c r="A23" s="194">
        <v>14</v>
      </c>
      <c r="B23" s="195" t="s">
        <v>212</v>
      </c>
      <c r="C23" s="196">
        <v>4865128</v>
      </c>
      <c r="D23" s="200" t="s">
        <v>13</v>
      </c>
      <c r="E23" s="313" t="s">
        <v>361</v>
      </c>
      <c r="F23" s="201">
        <v>100</v>
      </c>
      <c r="G23" s="445">
        <v>998654</v>
      </c>
      <c r="H23" s="446">
        <v>998654</v>
      </c>
      <c r="I23" s="635">
        <f t="shared" si="6"/>
        <v>0</v>
      </c>
      <c r="J23" s="635">
        <f t="shared" si="1"/>
        <v>0</v>
      </c>
      <c r="K23" s="635">
        <f t="shared" si="2"/>
        <v>0</v>
      </c>
      <c r="L23" s="445">
        <v>266025</v>
      </c>
      <c r="M23" s="446">
        <v>260273</v>
      </c>
      <c r="N23" s="622">
        <f t="shared" si="7"/>
        <v>5752</v>
      </c>
      <c r="O23" s="622">
        <f t="shared" si="4"/>
        <v>575200</v>
      </c>
      <c r="P23" s="622">
        <f t="shared" si="5"/>
        <v>0.5752</v>
      </c>
      <c r="Q23" s="184"/>
    </row>
    <row r="24" spans="1:17" ht="18" customHeight="1">
      <c r="A24" s="194">
        <v>15</v>
      </c>
      <c r="B24" s="195" t="s">
        <v>213</v>
      </c>
      <c r="C24" s="196">
        <v>4865129</v>
      </c>
      <c r="D24" s="197" t="s">
        <v>13</v>
      </c>
      <c r="E24" s="313" t="s">
        <v>361</v>
      </c>
      <c r="F24" s="201">
        <v>100</v>
      </c>
      <c r="G24" s="445">
        <v>340</v>
      </c>
      <c r="H24" s="446">
        <v>340</v>
      </c>
      <c r="I24" s="635">
        <f t="shared" si="6"/>
        <v>0</v>
      </c>
      <c r="J24" s="635">
        <f t="shared" si="1"/>
        <v>0</v>
      </c>
      <c r="K24" s="635">
        <f t="shared" si="2"/>
        <v>0</v>
      </c>
      <c r="L24" s="445">
        <v>158055</v>
      </c>
      <c r="M24" s="446">
        <v>153093</v>
      </c>
      <c r="N24" s="622">
        <f t="shared" si="7"/>
        <v>4962</v>
      </c>
      <c r="O24" s="622">
        <f t="shared" si="4"/>
        <v>496200</v>
      </c>
      <c r="P24" s="622">
        <f t="shared" si="5"/>
        <v>0.4962</v>
      </c>
      <c r="Q24" s="184"/>
    </row>
    <row r="25" spans="1:17" ht="18" customHeight="1">
      <c r="A25" s="194">
        <v>16</v>
      </c>
      <c r="B25" s="195" t="s">
        <v>214</v>
      </c>
      <c r="C25" s="196">
        <v>4865130</v>
      </c>
      <c r="D25" s="200" t="s">
        <v>13</v>
      </c>
      <c r="E25" s="313" t="s">
        <v>361</v>
      </c>
      <c r="F25" s="201">
        <v>100</v>
      </c>
      <c r="G25" s="445">
        <v>13120</v>
      </c>
      <c r="H25" s="446">
        <v>13120</v>
      </c>
      <c r="I25" s="635">
        <f t="shared" si="6"/>
        <v>0</v>
      </c>
      <c r="J25" s="635">
        <f t="shared" si="1"/>
        <v>0</v>
      </c>
      <c r="K25" s="635">
        <f t="shared" si="2"/>
        <v>0</v>
      </c>
      <c r="L25" s="445">
        <v>239342</v>
      </c>
      <c r="M25" s="446">
        <v>231315</v>
      </c>
      <c r="N25" s="622">
        <f t="shared" si="7"/>
        <v>8027</v>
      </c>
      <c r="O25" s="622">
        <f t="shared" si="4"/>
        <v>802700</v>
      </c>
      <c r="P25" s="622">
        <f t="shared" si="5"/>
        <v>0.8027</v>
      </c>
      <c r="Q25" s="184"/>
    </row>
    <row r="26" spans="1:17" ht="18" customHeight="1">
      <c r="A26" s="194">
        <v>17</v>
      </c>
      <c r="B26" s="195" t="s">
        <v>215</v>
      </c>
      <c r="C26" s="196">
        <v>4865131</v>
      </c>
      <c r="D26" s="200" t="s">
        <v>13</v>
      </c>
      <c r="E26" s="313" t="s">
        <v>361</v>
      </c>
      <c r="F26" s="201">
        <v>100</v>
      </c>
      <c r="G26" s="445">
        <v>13831</v>
      </c>
      <c r="H26" s="446">
        <v>13782</v>
      </c>
      <c r="I26" s="635">
        <f t="shared" si="6"/>
        <v>49</v>
      </c>
      <c r="J26" s="635">
        <f t="shared" si="1"/>
        <v>4900</v>
      </c>
      <c r="K26" s="635">
        <f t="shared" si="2"/>
        <v>0.0049</v>
      </c>
      <c r="L26" s="445">
        <v>275334</v>
      </c>
      <c r="M26" s="446">
        <v>269623</v>
      </c>
      <c r="N26" s="622">
        <f t="shared" si="7"/>
        <v>5711</v>
      </c>
      <c r="O26" s="622">
        <f t="shared" si="4"/>
        <v>571100</v>
      </c>
      <c r="P26" s="622">
        <f t="shared" si="5"/>
        <v>0.5711</v>
      </c>
      <c r="Q26" s="184"/>
    </row>
    <row r="27" spans="1:17" ht="18" customHeight="1">
      <c r="A27" s="194"/>
      <c r="B27" s="203" t="s">
        <v>216</v>
      </c>
      <c r="C27" s="196"/>
      <c r="D27" s="200"/>
      <c r="E27" s="313"/>
      <c r="F27" s="201"/>
      <c r="G27" s="133"/>
      <c r="H27" s="536"/>
      <c r="I27" s="635"/>
      <c r="J27" s="635"/>
      <c r="K27" s="635"/>
      <c r="L27" s="539"/>
      <c r="M27" s="81"/>
      <c r="N27" s="622"/>
      <c r="O27" s="622"/>
      <c r="P27" s="622"/>
      <c r="Q27" s="184"/>
    </row>
    <row r="28" spans="1:17" ht="18" customHeight="1">
      <c r="A28" s="194">
        <v>18</v>
      </c>
      <c r="B28" s="195" t="s">
        <v>217</v>
      </c>
      <c r="C28" s="196">
        <v>4865037</v>
      </c>
      <c r="D28" s="200" t="s">
        <v>13</v>
      </c>
      <c r="E28" s="313" t="s">
        <v>361</v>
      </c>
      <c r="F28" s="201">
        <v>1100</v>
      </c>
      <c r="G28" s="445">
        <v>0</v>
      </c>
      <c r="H28" s="446">
        <v>0</v>
      </c>
      <c r="I28" s="635">
        <f>G28-H28</f>
        <v>0</v>
      </c>
      <c r="J28" s="635">
        <f t="shared" si="1"/>
        <v>0</v>
      </c>
      <c r="K28" s="635">
        <f t="shared" si="2"/>
        <v>0</v>
      </c>
      <c r="L28" s="445">
        <v>61635</v>
      </c>
      <c r="M28" s="446">
        <v>60698</v>
      </c>
      <c r="N28" s="622">
        <f>L28-M28</f>
        <v>937</v>
      </c>
      <c r="O28" s="622">
        <f t="shared" si="4"/>
        <v>1030700</v>
      </c>
      <c r="P28" s="622">
        <f t="shared" si="5"/>
        <v>1.0307</v>
      </c>
      <c r="Q28" s="184"/>
    </row>
    <row r="29" spans="1:17" ht="18" customHeight="1">
      <c r="A29" s="194">
        <v>19</v>
      </c>
      <c r="B29" s="195" t="s">
        <v>218</v>
      </c>
      <c r="C29" s="196">
        <v>4865038</v>
      </c>
      <c r="D29" s="200" t="s">
        <v>13</v>
      </c>
      <c r="E29" s="313" t="s">
        <v>361</v>
      </c>
      <c r="F29" s="201">
        <v>1000</v>
      </c>
      <c r="G29" s="445">
        <v>4737</v>
      </c>
      <c r="H29" s="446">
        <v>4783</v>
      </c>
      <c r="I29" s="635">
        <f>G29-H29</f>
        <v>-46</v>
      </c>
      <c r="J29" s="635">
        <f t="shared" si="1"/>
        <v>-46000</v>
      </c>
      <c r="K29" s="635">
        <f t="shared" si="2"/>
        <v>-0.046</v>
      </c>
      <c r="L29" s="445">
        <v>36431</v>
      </c>
      <c r="M29" s="446">
        <v>36576</v>
      </c>
      <c r="N29" s="622">
        <f>L29-M29</f>
        <v>-145</v>
      </c>
      <c r="O29" s="622">
        <f t="shared" si="4"/>
        <v>-145000</v>
      </c>
      <c r="P29" s="622">
        <f t="shared" si="5"/>
        <v>-0.145</v>
      </c>
      <c r="Q29" s="184"/>
    </row>
    <row r="30" spans="1:17" ht="18" customHeight="1">
      <c r="A30" s="194">
        <v>20</v>
      </c>
      <c r="B30" s="195" t="s">
        <v>219</v>
      </c>
      <c r="C30" s="196">
        <v>4865039</v>
      </c>
      <c r="D30" s="200" t="s">
        <v>13</v>
      </c>
      <c r="E30" s="313" t="s">
        <v>361</v>
      </c>
      <c r="F30" s="201">
        <v>1100</v>
      </c>
      <c r="G30" s="445">
        <v>0</v>
      </c>
      <c r="H30" s="446">
        <v>0</v>
      </c>
      <c r="I30" s="635">
        <f>G30-H30</f>
        <v>0</v>
      </c>
      <c r="J30" s="635">
        <f t="shared" si="1"/>
        <v>0</v>
      </c>
      <c r="K30" s="635">
        <f t="shared" si="2"/>
        <v>0</v>
      </c>
      <c r="L30" s="445">
        <v>140596</v>
      </c>
      <c r="M30" s="446">
        <v>138469</v>
      </c>
      <c r="N30" s="622">
        <f>L30-M30</f>
        <v>2127</v>
      </c>
      <c r="O30" s="622">
        <f t="shared" si="4"/>
        <v>2339700</v>
      </c>
      <c r="P30" s="622">
        <f t="shared" si="5"/>
        <v>2.3397</v>
      </c>
      <c r="Q30" s="184"/>
    </row>
    <row r="31" spans="1:17" ht="18" customHeight="1">
      <c r="A31" s="194">
        <v>21</v>
      </c>
      <c r="B31" s="198" t="s">
        <v>220</v>
      </c>
      <c r="C31" s="196">
        <v>4865040</v>
      </c>
      <c r="D31" s="200" t="s">
        <v>13</v>
      </c>
      <c r="E31" s="313" t="s">
        <v>361</v>
      </c>
      <c r="F31" s="201">
        <v>1000</v>
      </c>
      <c r="G31" s="445">
        <v>9314</v>
      </c>
      <c r="H31" s="446">
        <v>9282</v>
      </c>
      <c r="I31" s="635">
        <f>G31-H31</f>
        <v>32</v>
      </c>
      <c r="J31" s="635">
        <f t="shared" si="1"/>
        <v>32000</v>
      </c>
      <c r="K31" s="635">
        <f t="shared" si="2"/>
        <v>0.032</v>
      </c>
      <c r="L31" s="445">
        <v>50427</v>
      </c>
      <c r="M31" s="446">
        <v>49958</v>
      </c>
      <c r="N31" s="622">
        <f>L31-M31</f>
        <v>469</v>
      </c>
      <c r="O31" s="622">
        <f t="shared" si="4"/>
        <v>469000</v>
      </c>
      <c r="P31" s="622">
        <f t="shared" si="5"/>
        <v>0.469</v>
      </c>
      <c r="Q31" s="184"/>
    </row>
    <row r="32" spans="1:17" ht="18" customHeight="1">
      <c r="A32" s="194"/>
      <c r="B32" s="203"/>
      <c r="C32" s="196"/>
      <c r="D32" s="200"/>
      <c r="E32" s="313"/>
      <c r="F32" s="201"/>
      <c r="G32" s="133"/>
      <c r="H32" s="81"/>
      <c r="I32" s="634"/>
      <c r="J32" s="634"/>
      <c r="K32" s="636">
        <f>SUM(K28:K31)</f>
        <v>-0.013999999999999999</v>
      </c>
      <c r="L32" s="224"/>
      <c r="M32" s="81"/>
      <c r="N32" s="622"/>
      <c r="O32" s="622"/>
      <c r="P32" s="689">
        <f>SUM(P28:P31)</f>
        <v>3.6944</v>
      </c>
      <c r="Q32" s="184"/>
    </row>
    <row r="33" spans="1:17" ht="18" customHeight="1">
      <c r="A33" s="194"/>
      <c r="B33" s="202" t="s">
        <v>122</v>
      </c>
      <c r="C33" s="196"/>
      <c r="D33" s="197"/>
      <c r="E33" s="313"/>
      <c r="F33" s="201"/>
      <c r="G33" s="133"/>
      <c r="H33" s="81"/>
      <c r="I33" s="634"/>
      <c r="J33" s="634"/>
      <c r="K33" s="634"/>
      <c r="L33" s="224"/>
      <c r="M33" s="81"/>
      <c r="N33" s="622"/>
      <c r="O33" s="622"/>
      <c r="P33" s="622"/>
      <c r="Q33" s="184"/>
    </row>
    <row r="34" spans="1:17" ht="18" customHeight="1">
      <c r="A34" s="194">
        <v>22</v>
      </c>
      <c r="B34" s="195" t="s">
        <v>189</v>
      </c>
      <c r="C34" s="196">
        <v>4864845</v>
      </c>
      <c r="D34" s="200" t="s">
        <v>13</v>
      </c>
      <c r="E34" s="313" t="s">
        <v>361</v>
      </c>
      <c r="F34" s="201">
        <v>1000</v>
      </c>
      <c r="G34" s="445">
        <v>677</v>
      </c>
      <c r="H34" s="446">
        <v>672</v>
      </c>
      <c r="I34" s="634">
        <f>G34-H34</f>
        <v>5</v>
      </c>
      <c r="J34" s="634">
        <f t="shared" si="1"/>
        <v>5000</v>
      </c>
      <c r="K34" s="634">
        <f t="shared" si="2"/>
        <v>0.005</v>
      </c>
      <c r="L34" s="445">
        <v>72531</v>
      </c>
      <c r="M34" s="446">
        <v>72542</v>
      </c>
      <c r="N34" s="622">
        <f>L34-M34</f>
        <v>-11</v>
      </c>
      <c r="O34" s="622">
        <f t="shared" si="4"/>
        <v>-11000</v>
      </c>
      <c r="P34" s="622">
        <f t="shared" si="5"/>
        <v>-0.011</v>
      </c>
      <c r="Q34" s="714"/>
    </row>
    <row r="35" spans="1:17" ht="18" customHeight="1">
      <c r="A35" s="194">
        <v>23</v>
      </c>
      <c r="B35" s="195" t="s">
        <v>190</v>
      </c>
      <c r="C35" s="196">
        <v>4864852</v>
      </c>
      <c r="D35" s="200" t="s">
        <v>13</v>
      </c>
      <c r="E35" s="313" t="s">
        <v>361</v>
      </c>
      <c r="F35" s="201">
        <v>1000</v>
      </c>
      <c r="G35" s="445">
        <v>7956</v>
      </c>
      <c r="H35" s="446">
        <v>7472</v>
      </c>
      <c r="I35" s="634">
        <f>G35-H35</f>
        <v>484</v>
      </c>
      <c r="J35" s="634">
        <f t="shared" si="1"/>
        <v>484000</v>
      </c>
      <c r="K35" s="634">
        <f t="shared" si="2"/>
        <v>0.484</v>
      </c>
      <c r="L35" s="445">
        <v>2209</v>
      </c>
      <c r="M35" s="446">
        <v>2200</v>
      </c>
      <c r="N35" s="622">
        <f>L35-M35</f>
        <v>9</v>
      </c>
      <c r="O35" s="622">
        <f t="shared" si="4"/>
        <v>9000</v>
      </c>
      <c r="P35" s="622">
        <f t="shared" si="5"/>
        <v>0.009</v>
      </c>
      <c r="Q35" s="184"/>
    </row>
    <row r="36" spans="1:17" ht="18" customHeight="1">
      <c r="A36" s="194">
        <v>24</v>
      </c>
      <c r="B36" s="198" t="s">
        <v>191</v>
      </c>
      <c r="C36" s="196">
        <v>4865142</v>
      </c>
      <c r="D36" s="200" t="s">
        <v>13</v>
      </c>
      <c r="E36" s="313" t="s">
        <v>361</v>
      </c>
      <c r="F36" s="201">
        <v>100</v>
      </c>
      <c r="G36" s="445">
        <v>856361</v>
      </c>
      <c r="H36" s="446">
        <v>852259</v>
      </c>
      <c r="I36" s="634">
        <f>G36-H36</f>
        <v>4102</v>
      </c>
      <c r="J36" s="634">
        <f t="shared" si="1"/>
        <v>410200</v>
      </c>
      <c r="K36" s="634">
        <f t="shared" si="2"/>
        <v>0.4102</v>
      </c>
      <c r="L36" s="445">
        <v>53877</v>
      </c>
      <c r="M36" s="446">
        <v>53485</v>
      </c>
      <c r="N36" s="622">
        <f>L36-M36</f>
        <v>392</v>
      </c>
      <c r="O36" s="622">
        <f t="shared" si="4"/>
        <v>39200</v>
      </c>
      <c r="P36" s="622">
        <f t="shared" si="5"/>
        <v>0.0392</v>
      </c>
      <c r="Q36" s="184"/>
    </row>
    <row r="37" spans="1:17" ht="18" customHeight="1">
      <c r="A37" s="194">
        <v>25</v>
      </c>
      <c r="B37" s="203" t="s">
        <v>195</v>
      </c>
      <c r="C37" s="196"/>
      <c r="D37" s="200"/>
      <c r="E37" s="313"/>
      <c r="F37" s="201"/>
      <c r="G37" s="133"/>
      <c r="H37" s="81"/>
      <c r="I37" s="634"/>
      <c r="J37" s="634"/>
      <c r="K37" s="634"/>
      <c r="L37" s="224"/>
      <c r="M37" s="81"/>
      <c r="N37" s="622"/>
      <c r="O37" s="622"/>
      <c r="P37" s="622"/>
      <c r="Q37" s="184"/>
    </row>
    <row r="38" spans="1:17" ht="18">
      <c r="A38" s="194">
        <v>26</v>
      </c>
      <c r="B38" s="195" t="s">
        <v>381</v>
      </c>
      <c r="C38" s="196">
        <v>4865122</v>
      </c>
      <c r="D38" s="200" t="s">
        <v>13</v>
      </c>
      <c r="E38" s="197" t="s">
        <v>14</v>
      </c>
      <c r="F38" s="201">
        <v>100</v>
      </c>
      <c r="G38" s="445">
        <v>5252</v>
      </c>
      <c r="H38" s="446">
        <v>4118</v>
      </c>
      <c r="I38" s="635">
        <f>G38-H38</f>
        <v>1134</v>
      </c>
      <c r="J38" s="635">
        <f>$F38*I38</f>
        <v>113400</v>
      </c>
      <c r="K38" s="635">
        <f>J38/1000000</f>
        <v>0.1134</v>
      </c>
      <c r="L38" s="445">
        <v>763</v>
      </c>
      <c r="M38" s="446">
        <v>762</v>
      </c>
      <c r="N38" s="622">
        <f>L38-M38</f>
        <v>1</v>
      </c>
      <c r="O38" s="622">
        <f>$F38*N38</f>
        <v>100</v>
      </c>
      <c r="P38" s="622">
        <f>O38/1000000</f>
        <v>0.0001</v>
      </c>
      <c r="Q38" s="730"/>
    </row>
    <row r="39" spans="1:17" ht="18" customHeight="1">
      <c r="A39" s="194">
        <v>27</v>
      </c>
      <c r="B39" s="195" t="s">
        <v>222</v>
      </c>
      <c r="C39" s="196">
        <v>4865132</v>
      </c>
      <c r="D39" s="200" t="s">
        <v>13</v>
      </c>
      <c r="E39" s="313" t="s">
        <v>361</v>
      </c>
      <c r="F39" s="201">
        <v>100</v>
      </c>
      <c r="G39" s="445">
        <v>39096</v>
      </c>
      <c r="H39" s="446">
        <v>37047</v>
      </c>
      <c r="I39" s="635">
        <f>G39-H39</f>
        <v>2049</v>
      </c>
      <c r="J39" s="635">
        <f t="shared" si="1"/>
        <v>204900</v>
      </c>
      <c r="K39" s="635">
        <f t="shared" si="2"/>
        <v>0.2049</v>
      </c>
      <c r="L39" s="445">
        <v>682462</v>
      </c>
      <c r="M39" s="446">
        <v>679065</v>
      </c>
      <c r="N39" s="622">
        <f>L39-M39</f>
        <v>3397</v>
      </c>
      <c r="O39" s="622">
        <f t="shared" si="4"/>
        <v>339700</v>
      </c>
      <c r="P39" s="622">
        <f t="shared" si="5"/>
        <v>0.3397</v>
      </c>
      <c r="Q39" s="184"/>
    </row>
    <row r="40" spans="1:17" ht="18" customHeight="1" thickBot="1">
      <c r="A40" s="194">
        <v>28</v>
      </c>
      <c r="B40" s="215" t="s">
        <v>223</v>
      </c>
      <c r="C40" s="207">
        <v>4864803</v>
      </c>
      <c r="D40" s="209" t="s">
        <v>13</v>
      </c>
      <c r="E40" s="206" t="s">
        <v>361</v>
      </c>
      <c r="F40" s="216">
        <v>100</v>
      </c>
      <c r="G40" s="450">
        <v>111427</v>
      </c>
      <c r="H40" s="451">
        <v>111299</v>
      </c>
      <c r="I40" s="637">
        <f>G40-H40</f>
        <v>128</v>
      </c>
      <c r="J40" s="637">
        <f t="shared" si="1"/>
        <v>12800</v>
      </c>
      <c r="K40" s="637">
        <f t="shared" si="2"/>
        <v>0.0128</v>
      </c>
      <c r="L40" s="445">
        <v>236134</v>
      </c>
      <c r="M40" s="451">
        <v>231594</v>
      </c>
      <c r="N40" s="632">
        <f>L40-M40</f>
        <v>4540</v>
      </c>
      <c r="O40" s="632">
        <f t="shared" si="4"/>
        <v>454000</v>
      </c>
      <c r="P40" s="665">
        <f t="shared" si="5"/>
        <v>0.454</v>
      </c>
      <c r="Q40" s="185"/>
    </row>
    <row r="41" spans="1:17" ht="18" customHeight="1" thickTop="1">
      <c r="A41" s="193"/>
      <c r="B41" s="195"/>
      <c r="C41" s="196"/>
      <c r="D41" s="197"/>
      <c r="E41" s="313"/>
      <c r="F41" s="196"/>
      <c r="G41" s="196"/>
      <c r="H41" s="81"/>
      <c r="I41" s="81"/>
      <c r="J41" s="81"/>
      <c r="K41" s="81"/>
      <c r="L41" s="538"/>
      <c r="M41" s="81"/>
      <c r="N41" s="81"/>
      <c r="O41" s="81"/>
      <c r="P41" s="81"/>
      <c r="Q41" s="27"/>
    </row>
    <row r="42" spans="1:17" ht="21" customHeight="1" thickBot="1">
      <c r="A42" s="220"/>
      <c r="B42" s="546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3" t="str">
        <f>NDPL!Q1</f>
        <v>SEPTEMBER-2012</v>
      </c>
    </row>
    <row r="43" spans="1:17" ht="21.75" customHeight="1" thickTop="1">
      <c r="A43" s="191"/>
      <c r="B43" s="550" t="s">
        <v>363</v>
      </c>
      <c r="C43" s="196"/>
      <c r="D43" s="197"/>
      <c r="E43" s="313"/>
      <c r="F43" s="196"/>
      <c r="G43" s="551"/>
      <c r="H43" s="81"/>
      <c r="I43" s="81"/>
      <c r="J43" s="81"/>
      <c r="K43" s="81"/>
      <c r="L43" s="551"/>
      <c r="M43" s="81"/>
      <c r="N43" s="81"/>
      <c r="O43" s="81"/>
      <c r="P43" s="552"/>
      <c r="Q43" s="553"/>
    </row>
    <row r="44" spans="1:17" ht="21" customHeight="1">
      <c r="A44" s="194"/>
      <c r="B44" s="724" t="s">
        <v>410</v>
      </c>
      <c r="C44" s="196"/>
      <c r="D44" s="197"/>
      <c r="E44" s="313"/>
      <c r="F44" s="196"/>
      <c r="G44" s="133"/>
      <c r="H44" s="81"/>
      <c r="I44" s="81"/>
      <c r="J44" s="81"/>
      <c r="K44" s="81"/>
      <c r="L44" s="133"/>
      <c r="M44" s="81"/>
      <c r="N44" s="81"/>
      <c r="O44" s="81"/>
      <c r="P44" s="81"/>
      <c r="Q44" s="725"/>
    </row>
    <row r="45" spans="1:17" ht="18">
      <c r="A45" s="734">
        <v>29</v>
      </c>
      <c r="B45" s="735" t="s">
        <v>411</v>
      </c>
      <c r="C45" s="736">
        <v>5128418</v>
      </c>
      <c r="D45" s="737" t="s">
        <v>13</v>
      </c>
      <c r="E45" s="738" t="s">
        <v>361</v>
      </c>
      <c r="F45" s="736">
        <v>-1000</v>
      </c>
      <c r="G45" s="445">
        <v>993813</v>
      </c>
      <c r="H45" s="446">
        <v>997090</v>
      </c>
      <c r="I45" s="622">
        <f>G45-H45</f>
        <v>-3277</v>
      </c>
      <c r="J45" s="622">
        <f t="shared" si="1"/>
        <v>3277000</v>
      </c>
      <c r="K45" s="622">
        <f t="shared" si="2"/>
        <v>3.277</v>
      </c>
      <c r="L45" s="445">
        <v>999947</v>
      </c>
      <c r="M45" s="446">
        <v>999947</v>
      </c>
      <c r="N45" s="622">
        <f>L45-M45</f>
        <v>0</v>
      </c>
      <c r="O45" s="622">
        <f t="shared" si="4"/>
        <v>0</v>
      </c>
      <c r="P45" s="622">
        <f t="shared" si="5"/>
        <v>0</v>
      </c>
      <c r="Q45" s="726" t="s">
        <v>425</v>
      </c>
    </row>
    <row r="46" spans="1:17" ht="18">
      <c r="A46" s="194"/>
      <c r="B46" s="724" t="s">
        <v>415</v>
      </c>
      <c r="C46" s="196"/>
      <c r="D46" s="200"/>
      <c r="E46" s="313"/>
      <c r="F46" s="196"/>
      <c r="G46" s="445"/>
      <c r="H46" s="446"/>
      <c r="I46" s="622"/>
      <c r="J46" s="622"/>
      <c r="K46" s="622"/>
      <c r="L46" s="445"/>
      <c r="M46" s="446"/>
      <c r="N46" s="622"/>
      <c r="O46" s="622"/>
      <c r="P46" s="622"/>
      <c r="Q46" s="726"/>
    </row>
    <row r="47" spans="1:17" ht="18">
      <c r="A47" s="734">
        <v>30</v>
      </c>
      <c r="B47" s="735" t="s">
        <v>411</v>
      </c>
      <c r="C47" s="736">
        <v>5128422</v>
      </c>
      <c r="D47" s="737" t="s">
        <v>13</v>
      </c>
      <c r="E47" s="738" t="s">
        <v>361</v>
      </c>
      <c r="F47" s="736">
        <v>-1000</v>
      </c>
      <c r="G47" s="445">
        <v>999817</v>
      </c>
      <c r="H47" s="446">
        <v>1000004</v>
      </c>
      <c r="I47" s="622">
        <f>G47-H47</f>
        <v>-187</v>
      </c>
      <c r="J47" s="622">
        <f t="shared" si="1"/>
        <v>187000</v>
      </c>
      <c r="K47" s="622">
        <f t="shared" si="2"/>
        <v>0.187</v>
      </c>
      <c r="L47" s="445">
        <v>0</v>
      </c>
      <c r="M47" s="446">
        <v>0</v>
      </c>
      <c r="N47" s="622">
        <f>L47-M47</f>
        <v>0</v>
      </c>
      <c r="O47" s="622">
        <f t="shared" si="4"/>
        <v>0</v>
      </c>
      <c r="P47" s="622">
        <f t="shared" si="5"/>
        <v>0</v>
      </c>
      <c r="Q47" s="726" t="s">
        <v>420</v>
      </c>
    </row>
    <row r="48" spans="1:17" ht="18" customHeight="1">
      <c r="A48" s="194"/>
      <c r="B48" s="202" t="s">
        <v>198</v>
      </c>
      <c r="C48" s="196"/>
      <c r="D48" s="197"/>
      <c r="E48" s="313"/>
      <c r="F48" s="201"/>
      <c r="G48" s="133"/>
      <c r="H48" s="81"/>
      <c r="I48" s="81"/>
      <c r="J48" s="81"/>
      <c r="K48" s="81"/>
      <c r="L48" s="224"/>
      <c r="M48" s="81"/>
      <c r="N48" s="81"/>
      <c r="O48" s="81"/>
      <c r="P48" s="81"/>
      <c r="Q48" s="184"/>
    </row>
    <row r="49" spans="1:17" ht="25.5">
      <c r="A49" s="194">
        <v>31</v>
      </c>
      <c r="B49" s="204" t="s">
        <v>224</v>
      </c>
      <c r="C49" s="196">
        <v>4865133</v>
      </c>
      <c r="D49" s="200" t="s">
        <v>13</v>
      </c>
      <c r="E49" s="313" t="s">
        <v>361</v>
      </c>
      <c r="F49" s="201">
        <v>100</v>
      </c>
      <c r="G49" s="445">
        <v>241123</v>
      </c>
      <c r="H49" s="446">
        <v>234507</v>
      </c>
      <c r="I49" s="622">
        <f>G49-H49</f>
        <v>6616</v>
      </c>
      <c r="J49" s="622">
        <f t="shared" si="1"/>
        <v>661600</v>
      </c>
      <c r="K49" s="622">
        <f t="shared" si="2"/>
        <v>0.6616</v>
      </c>
      <c r="L49" s="445">
        <v>39582</v>
      </c>
      <c r="M49" s="446">
        <v>39552</v>
      </c>
      <c r="N49" s="622">
        <f>L49-M49</f>
        <v>30</v>
      </c>
      <c r="O49" s="622">
        <f t="shared" si="4"/>
        <v>3000</v>
      </c>
      <c r="P49" s="622">
        <f t="shared" si="5"/>
        <v>0.003</v>
      </c>
      <c r="Q49" s="184"/>
    </row>
    <row r="50" spans="1:17" ht="18" customHeight="1">
      <c r="A50" s="194"/>
      <c r="B50" s="202" t="s">
        <v>200</v>
      </c>
      <c r="C50" s="196"/>
      <c r="D50" s="200"/>
      <c r="E50" s="313"/>
      <c r="F50" s="201"/>
      <c r="G50" s="133"/>
      <c r="H50" s="81"/>
      <c r="I50" s="622"/>
      <c r="J50" s="622"/>
      <c r="K50" s="622"/>
      <c r="L50" s="224"/>
      <c r="M50" s="81"/>
      <c r="N50" s="622"/>
      <c r="O50" s="622"/>
      <c r="P50" s="622"/>
      <c r="Q50" s="184"/>
    </row>
    <row r="51" spans="1:17" ht="18" customHeight="1">
      <c r="A51" s="194">
        <v>32</v>
      </c>
      <c r="B51" s="195" t="s">
        <v>184</v>
      </c>
      <c r="C51" s="196">
        <v>4865076</v>
      </c>
      <c r="D51" s="200" t="s">
        <v>13</v>
      </c>
      <c r="E51" s="313" t="s">
        <v>361</v>
      </c>
      <c r="F51" s="201">
        <v>100</v>
      </c>
      <c r="G51" s="445">
        <v>1140</v>
      </c>
      <c r="H51" s="446">
        <v>1099</v>
      </c>
      <c r="I51" s="622">
        <f>G51-H51</f>
        <v>41</v>
      </c>
      <c r="J51" s="622">
        <f t="shared" si="1"/>
        <v>4100</v>
      </c>
      <c r="K51" s="622">
        <f t="shared" si="2"/>
        <v>0.0041</v>
      </c>
      <c r="L51" s="445">
        <v>14962</v>
      </c>
      <c r="M51" s="446">
        <v>14651</v>
      </c>
      <c r="N51" s="622">
        <f>L51-M51</f>
        <v>311</v>
      </c>
      <c r="O51" s="622">
        <f t="shared" si="4"/>
        <v>31100</v>
      </c>
      <c r="P51" s="622">
        <f t="shared" si="5"/>
        <v>0.0311</v>
      </c>
      <c r="Q51" s="184"/>
    </row>
    <row r="52" spans="1:17" ht="18" customHeight="1">
      <c r="A52" s="194">
        <v>33</v>
      </c>
      <c r="B52" s="198" t="s">
        <v>201</v>
      </c>
      <c r="C52" s="196">
        <v>4865077</v>
      </c>
      <c r="D52" s="200" t="s">
        <v>13</v>
      </c>
      <c r="E52" s="313" t="s">
        <v>361</v>
      </c>
      <c r="F52" s="201">
        <v>100</v>
      </c>
      <c r="G52" s="133"/>
      <c r="H52" s="81"/>
      <c r="I52" s="622">
        <f>G52-H52</f>
        <v>0</v>
      </c>
      <c r="J52" s="622">
        <f t="shared" si="1"/>
        <v>0</v>
      </c>
      <c r="K52" s="622">
        <f t="shared" si="2"/>
        <v>0</v>
      </c>
      <c r="L52" s="539"/>
      <c r="M52" s="81"/>
      <c r="N52" s="622">
        <f>L52-M52</f>
        <v>0</v>
      </c>
      <c r="O52" s="622">
        <f t="shared" si="4"/>
        <v>0</v>
      </c>
      <c r="P52" s="622">
        <f t="shared" si="5"/>
        <v>0</v>
      </c>
      <c r="Q52" s="184"/>
    </row>
    <row r="53" spans="1:17" ht="18" customHeight="1">
      <c r="A53" s="194"/>
      <c r="B53" s="202" t="s">
        <v>174</v>
      </c>
      <c r="C53" s="196"/>
      <c r="D53" s="200"/>
      <c r="E53" s="313"/>
      <c r="F53" s="201"/>
      <c r="G53" s="133"/>
      <c r="H53" s="81"/>
      <c r="I53" s="622"/>
      <c r="J53" s="622"/>
      <c r="K53" s="622"/>
      <c r="L53" s="224"/>
      <c r="M53" s="81"/>
      <c r="N53" s="622"/>
      <c r="O53" s="622"/>
      <c r="P53" s="622"/>
      <c r="Q53" s="184"/>
    </row>
    <row r="54" spans="1:17" ht="18" customHeight="1">
      <c r="A54" s="194">
        <v>34</v>
      </c>
      <c r="B54" s="195" t="s">
        <v>192</v>
      </c>
      <c r="C54" s="196">
        <v>4865093</v>
      </c>
      <c r="D54" s="200" t="s">
        <v>13</v>
      </c>
      <c r="E54" s="313" t="s">
        <v>361</v>
      </c>
      <c r="F54" s="201">
        <v>100</v>
      </c>
      <c r="G54" s="445">
        <v>40865</v>
      </c>
      <c r="H54" s="446">
        <v>39115</v>
      </c>
      <c r="I54" s="622">
        <f>G54-H54</f>
        <v>1750</v>
      </c>
      <c r="J54" s="622">
        <f t="shared" si="1"/>
        <v>175000</v>
      </c>
      <c r="K54" s="622">
        <f t="shared" si="2"/>
        <v>0.175</v>
      </c>
      <c r="L54" s="445">
        <v>53892</v>
      </c>
      <c r="M54" s="446">
        <v>53373</v>
      </c>
      <c r="N54" s="622">
        <f>L54-M54</f>
        <v>519</v>
      </c>
      <c r="O54" s="622">
        <f t="shared" si="4"/>
        <v>51900</v>
      </c>
      <c r="P54" s="622">
        <f t="shared" si="5"/>
        <v>0.0519</v>
      </c>
      <c r="Q54" s="184"/>
    </row>
    <row r="55" spans="1:17" ht="19.5" customHeight="1">
      <c r="A55" s="194">
        <v>35</v>
      </c>
      <c r="B55" s="198" t="s">
        <v>193</v>
      </c>
      <c r="C55" s="196">
        <v>4865094</v>
      </c>
      <c r="D55" s="200" t="s">
        <v>13</v>
      </c>
      <c r="E55" s="313" t="s">
        <v>361</v>
      </c>
      <c r="F55" s="201">
        <v>100</v>
      </c>
      <c r="G55" s="445">
        <v>32495</v>
      </c>
      <c r="H55" s="446">
        <v>30426</v>
      </c>
      <c r="I55" s="622">
        <f>G55-H55</f>
        <v>2069</v>
      </c>
      <c r="J55" s="622">
        <f t="shared" si="1"/>
        <v>206900</v>
      </c>
      <c r="K55" s="622">
        <f t="shared" si="2"/>
        <v>0.2069</v>
      </c>
      <c r="L55" s="445">
        <v>54631</v>
      </c>
      <c r="M55" s="446">
        <v>54588</v>
      </c>
      <c r="N55" s="622">
        <f>L55-M55</f>
        <v>43</v>
      </c>
      <c r="O55" s="622">
        <f t="shared" si="4"/>
        <v>4300</v>
      </c>
      <c r="P55" s="622">
        <f t="shared" si="5"/>
        <v>0.0043</v>
      </c>
      <c r="Q55" s="184"/>
    </row>
    <row r="56" spans="1:17" ht="25.5">
      <c r="A56" s="194">
        <v>36</v>
      </c>
      <c r="B56" s="204" t="s">
        <v>221</v>
      </c>
      <c r="C56" s="196">
        <v>4865144</v>
      </c>
      <c r="D56" s="200" t="s">
        <v>13</v>
      </c>
      <c r="E56" s="313" t="s">
        <v>361</v>
      </c>
      <c r="F56" s="201">
        <v>200</v>
      </c>
      <c r="G56" s="700">
        <v>69728</v>
      </c>
      <c r="H56" s="701">
        <v>68432</v>
      </c>
      <c r="I56" s="634">
        <f>G56-H56</f>
        <v>1296</v>
      </c>
      <c r="J56" s="634">
        <f t="shared" si="1"/>
        <v>259200</v>
      </c>
      <c r="K56" s="634">
        <f t="shared" si="2"/>
        <v>0.2592</v>
      </c>
      <c r="L56" s="700">
        <v>105390</v>
      </c>
      <c r="M56" s="701">
        <v>105361</v>
      </c>
      <c r="N56" s="634">
        <f>L56-M56</f>
        <v>29</v>
      </c>
      <c r="O56" s="634">
        <f t="shared" si="4"/>
        <v>5800</v>
      </c>
      <c r="P56" s="634">
        <f t="shared" si="5"/>
        <v>0.0058</v>
      </c>
      <c r="Q56" s="702"/>
    </row>
    <row r="57" spans="1:17" ht="19.5" customHeight="1">
      <c r="A57" s="194"/>
      <c r="B57" s="202" t="s">
        <v>184</v>
      </c>
      <c r="C57" s="196"/>
      <c r="D57" s="200"/>
      <c r="E57" s="197"/>
      <c r="F57" s="201"/>
      <c r="G57" s="445"/>
      <c r="H57" s="446"/>
      <c r="I57" s="622"/>
      <c r="J57" s="622"/>
      <c r="K57" s="622"/>
      <c r="L57" s="224"/>
      <c r="M57" s="81"/>
      <c r="N57" s="622"/>
      <c r="O57" s="622"/>
      <c r="P57" s="622"/>
      <c r="Q57" s="184"/>
    </row>
    <row r="58" spans="1:17" ht="18">
      <c r="A58" s="194">
        <v>37</v>
      </c>
      <c r="B58" s="195" t="s">
        <v>185</v>
      </c>
      <c r="C58" s="196">
        <v>4865143</v>
      </c>
      <c r="D58" s="200" t="s">
        <v>13</v>
      </c>
      <c r="E58" s="197" t="s">
        <v>14</v>
      </c>
      <c r="F58" s="201">
        <v>100</v>
      </c>
      <c r="G58" s="445">
        <v>9962</v>
      </c>
      <c r="H58" s="446">
        <v>7134</v>
      </c>
      <c r="I58" s="622">
        <f>G58-H58</f>
        <v>2828</v>
      </c>
      <c r="J58" s="622">
        <f t="shared" si="1"/>
        <v>282800</v>
      </c>
      <c r="K58" s="622">
        <f t="shared" si="2"/>
        <v>0.2828</v>
      </c>
      <c r="L58" s="445">
        <v>887476</v>
      </c>
      <c r="M58" s="446">
        <v>885930</v>
      </c>
      <c r="N58" s="622">
        <f>L58-M58</f>
        <v>1546</v>
      </c>
      <c r="O58" s="622">
        <f t="shared" si="4"/>
        <v>154600</v>
      </c>
      <c r="P58" s="622">
        <f t="shared" si="5"/>
        <v>0.1546</v>
      </c>
      <c r="Q58" s="586"/>
    </row>
    <row r="59" spans="1:23" ht="18" customHeight="1" thickBot="1">
      <c r="A59" s="205"/>
      <c r="B59" s="206"/>
      <c r="C59" s="207"/>
      <c r="D59" s="208"/>
      <c r="E59" s="209"/>
      <c r="F59" s="210"/>
      <c r="G59" s="211"/>
      <c r="H59" s="212"/>
      <c r="I59" s="213"/>
      <c r="J59" s="213"/>
      <c r="K59" s="213"/>
      <c r="L59" s="214"/>
      <c r="M59" s="212"/>
      <c r="N59" s="213"/>
      <c r="O59" s="213"/>
      <c r="P59" s="213"/>
      <c r="Q59" s="218"/>
      <c r="R59" s="95"/>
      <c r="S59" s="95"/>
      <c r="T59" s="95"/>
      <c r="U59" s="95"/>
      <c r="V59" s="95"/>
      <c r="W59" s="95"/>
    </row>
    <row r="60" spans="1:23" ht="15.75" customHeight="1" thickTop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95"/>
      <c r="S60" s="95"/>
      <c r="T60" s="95"/>
      <c r="U60" s="95"/>
      <c r="V60" s="95"/>
      <c r="W60" s="95"/>
    </row>
    <row r="61" spans="1:23" ht="24" thickBot="1">
      <c r="A61" s="534" t="s">
        <v>382</v>
      </c>
      <c r="G61" s="21"/>
      <c r="H61" s="21"/>
      <c r="I61" s="58" t="s">
        <v>8</v>
      </c>
      <c r="J61" s="21"/>
      <c r="K61" s="21"/>
      <c r="L61" s="21"/>
      <c r="M61" s="21"/>
      <c r="N61" s="58" t="s">
        <v>7</v>
      </c>
      <c r="O61" s="21"/>
      <c r="P61" s="21"/>
      <c r="R61" s="95"/>
      <c r="S61" s="95"/>
      <c r="T61" s="95"/>
      <c r="U61" s="95"/>
      <c r="V61" s="95"/>
      <c r="W61" s="95"/>
    </row>
    <row r="62" spans="1:23" ht="39.75" thickBot="1" thickTop="1">
      <c r="A62" s="43" t="s">
        <v>9</v>
      </c>
      <c r="B62" s="40" t="s">
        <v>10</v>
      </c>
      <c r="C62" s="41" t="s">
        <v>1</v>
      </c>
      <c r="D62" s="41" t="s">
        <v>2</v>
      </c>
      <c r="E62" s="41" t="s">
        <v>3</v>
      </c>
      <c r="F62" s="41" t="s">
        <v>11</v>
      </c>
      <c r="G62" s="43" t="str">
        <f>G5</f>
        <v>FINAL READING 01/10/12</v>
      </c>
      <c r="H62" s="41" t="str">
        <f>H5</f>
        <v>INTIAL READING 01/09/12</v>
      </c>
      <c r="I62" s="41" t="s">
        <v>4</v>
      </c>
      <c r="J62" s="41" t="s">
        <v>5</v>
      </c>
      <c r="K62" s="41" t="s">
        <v>6</v>
      </c>
      <c r="L62" s="43" t="str">
        <f>G62</f>
        <v>FINAL READING 01/10/12</v>
      </c>
      <c r="M62" s="41" t="str">
        <f>H62</f>
        <v>INTIAL READING 01/09/12</v>
      </c>
      <c r="N62" s="41" t="s">
        <v>4</v>
      </c>
      <c r="O62" s="41" t="s">
        <v>5</v>
      </c>
      <c r="P62" s="41" t="s">
        <v>6</v>
      </c>
      <c r="Q62" s="219" t="s">
        <v>324</v>
      </c>
      <c r="R62" s="95"/>
      <c r="S62" s="95"/>
      <c r="T62" s="95"/>
      <c r="U62" s="95"/>
      <c r="V62" s="95"/>
      <c r="W62" s="95"/>
    </row>
    <row r="63" spans="1:23" ht="15.75" customHeight="1" thickTop="1">
      <c r="A63" s="554"/>
      <c r="B63" s="555"/>
      <c r="C63" s="555"/>
      <c r="D63" s="555"/>
      <c r="E63" s="555"/>
      <c r="F63" s="558"/>
      <c r="G63" s="555"/>
      <c r="H63" s="555"/>
      <c r="I63" s="555"/>
      <c r="J63" s="555"/>
      <c r="K63" s="558"/>
      <c r="L63" s="555"/>
      <c r="M63" s="555"/>
      <c r="N63" s="555"/>
      <c r="O63" s="555"/>
      <c r="P63" s="555"/>
      <c r="Q63" s="561"/>
      <c r="R63" s="95"/>
      <c r="S63" s="95"/>
      <c r="T63" s="95"/>
      <c r="U63" s="95"/>
      <c r="V63" s="95"/>
      <c r="W63" s="95"/>
    </row>
    <row r="64" spans="1:23" ht="15.75" customHeight="1">
      <c r="A64" s="556"/>
      <c r="B64" s="401" t="s">
        <v>378</v>
      </c>
      <c r="C64" s="439"/>
      <c r="D64" s="467"/>
      <c r="E64" s="428"/>
      <c r="F64" s="201"/>
      <c r="G64" s="557"/>
      <c r="H64" s="557"/>
      <c r="I64" s="557"/>
      <c r="J64" s="557"/>
      <c r="K64" s="557"/>
      <c r="L64" s="556"/>
      <c r="M64" s="557"/>
      <c r="N64" s="557"/>
      <c r="O64" s="557"/>
      <c r="P64" s="557"/>
      <c r="Q64" s="562"/>
      <c r="R64" s="95"/>
      <c r="S64" s="95"/>
      <c r="T64" s="95"/>
      <c r="U64" s="95"/>
      <c r="V64" s="95"/>
      <c r="W64" s="95"/>
    </row>
    <row r="65" spans="1:23" ht="15.75" customHeight="1">
      <c r="A65" s="560">
        <v>1</v>
      </c>
      <c r="B65" s="195" t="s">
        <v>379</v>
      </c>
      <c r="C65" s="196">
        <v>4902586</v>
      </c>
      <c r="D65" s="467" t="s">
        <v>13</v>
      </c>
      <c r="E65" s="428" t="s">
        <v>361</v>
      </c>
      <c r="F65" s="201">
        <v>-100</v>
      </c>
      <c r="G65" s="445">
        <v>1423</v>
      </c>
      <c r="H65" s="446">
        <v>1423</v>
      </c>
      <c r="I65" s="622">
        <f>G65-H65</f>
        <v>0</v>
      </c>
      <c r="J65" s="622">
        <f>$F65*I65</f>
        <v>0</v>
      </c>
      <c r="K65" s="622">
        <f>J65/1000000</f>
        <v>0</v>
      </c>
      <c r="L65" s="445">
        <v>6787</v>
      </c>
      <c r="M65" s="446">
        <v>6787</v>
      </c>
      <c r="N65" s="622">
        <f>L65-M65</f>
        <v>0</v>
      </c>
      <c r="O65" s="622">
        <f>$F65*N65</f>
        <v>0</v>
      </c>
      <c r="P65" s="622">
        <f>O65/1000000</f>
        <v>0</v>
      </c>
      <c r="Q65" s="562" t="s">
        <v>421</v>
      </c>
      <c r="R65" s="95"/>
      <c r="S65" s="95"/>
      <c r="T65" s="95"/>
      <c r="U65" s="95"/>
      <c r="V65" s="95"/>
      <c r="W65" s="95"/>
    </row>
    <row r="66" spans="1:23" ht="15.75" customHeight="1">
      <c r="A66" s="560">
        <v>2</v>
      </c>
      <c r="B66" s="195" t="s">
        <v>380</v>
      </c>
      <c r="C66" s="196">
        <v>4902587</v>
      </c>
      <c r="D66" s="467" t="s">
        <v>13</v>
      </c>
      <c r="E66" s="428" t="s">
        <v>361</v>
      </c>
      <c r="F66" s="201">
        <v>-100</v>
      </c>
      <c r="G66" s="445">
        <v>8350</v>
      </c>
      <c r="H66" s="446">
        <v>8350</v>
      </c>
      <c r="I66" s="622">
        <f>G66-H66</f>
        <v>0</v>
      </c>
      <c r="J66" s="622">
        <f>$F66*I66</f>
        <v>0</v>
      </c>
      <c r="K66" s="622">
        <f>J66/1000000</f>
        <v>0</v>
      </c>
      <c r="L66" s="445">
        <v>14600</v>
      </c>
      <c r="M66" s="446">
        <v>14600</v>
      </c>
      <c r="N66" s="622">
        <f>L66-M66</f>
        <v>0</v>
      </c>
      <c r="O66" s="622">
        <f>$F66*N66</f>
        <v>0</v>
      </c>
      <c r="P66" s="622">
        <f>O66/1000000</f>
        <v>0</v>
      </c>
      <c r="Q66" s="562" t="s">
        <v>421</v>
      </c>
      <c r="R66" s="95"/>
      <c r="S66" s="95"/>
      <c r="T66" s="95"/>
      <c r="U66" s="95"/>
      <c r="V66" s="95"/>
      <c r="W66" s="95"/>
    </row>
    <row r="67" spans="1:23" ht="15.75" customHeight="1" thickBot="1">
      <c r="A67" s="214"/>
      <c r="B67" s="212"/>
      <c r="C67" s="212"/>
      <c r="D67" s="212"/>
      <c r="E67" s="212"/>
      <c r="F67" s="559"/>
      <c r="G67" s="212"/>
      <c r="H67" s="212"/>
      <c r="I67" s="212"/>
      <c r="J67" s="212"/>
      <c r="K67" s="559"/>
      <c r="L67" s="212"/>
      <c r="M67" s="212"/>
      <c r="N67" s="212"/>
      <c r="O67" s="212"/>
      <c r="P67" s="212"/>
      <c r="Q67" s="218"/>
      <c r="R67" s="95"/>
      <c r="S67" s="95"/>
      <c r="T67" s="95"/>
      <c r="U67" s="95"/>
      <c r="V67" s="95"/>
      <c r="W67" s="95"/>
    </row>
    <row r="68" spans="1:23" ht="15.75" customHeight="1" thickTop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95"/>
      <c r="S68" s="95"/>
      <c r="T68" s="95"/>
      <c r="U68" s="95"/>
      <c r="V68" s="95"/>
      <c r="W68" s="95"/>
    </row>
    <row r="69" spans="1:23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95"/>
      <c r="S69" s="95"/>
      <c r="T69" s="95"/>
      <c r="U69" s="95"/>
      <c r="V69" s="95"/>
      <c r="W69" s="95"/>
    </row>
    <row r="70" spans="1:16" ht="25.5" customHeight="1">
      <c r="A70" s="217" t="s">
        <v>353</v>
      </c>
      <c r="B70" s="92"/>
      <c r="C70" s="93"/>
      <c r="D70" s="92"/>
      <c r="E70" s="92"/>
      <c r="F70" s="92"/>
      <c r="G70" s="92"/>
      <c r="H70" s="92"/>
      <c r="I70" s="92"/>
      <c r="J70" s="92"/>
      <c r="K70" s="690">
        <f>SUM(K9:K59)+SUM(K65:K67)-K32</f>
        <v>7.7572</v>
      </c>
      <c r="L70" s="691"/>
      <c r="M70" s="691"/>
      <c r="N70" s="691"/>
      <c r="O70" s="691"/>
      <c r="P70" s="690">
        <f>SUM(P9:P59)+SUM(P65:P67)-P32</f>
        <v>9.574700000000004</v>
      </c>
    </row>
    <row r="71" spans="1:16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9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 hidden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23.25" customHeight="1" thickBot="1">
      <c r="A74" s="92"/>
      <c r="B74" s="92"/>
      <c r="C74" s="299"/>
      <c r="D74" s="92"/>
      <c r="E74" s="92"/>
      <c r="F74" s="92"/>
      <c r="G74" s="92"/>
      <c r="H74" s="92"/>
      <c r="I74" s="92"/>
      <c r="J74" s="301"/>
      <c r="K74" s="318" t="s">
        <v>354</v>
      </c>
      <c r="L74" s="92"/>
      <c r="M74" s="92"/>
      <c r="N74" s="92"/>
      <c r="O74" s="92"/>
      <c r="P74" s="318" t="s">
        <v>355</v>
      </c>
    </row>
    <row r="75" spans="1:17" ht="20.25">
      <c r="A75" s="296"/>
      <c r="B75" s="297"/>
      <c r="C75" s="217"/>
      <c r="D75" s="59"/>
      <c r="E75" s="59"/>
      <c r="F75" s="59"/>
      <c r="G75" s="59"/>
      <c r="H75" s="59"/>
      <c r="I75" s="59"/>
      <c r="J75" s="298"/>
      <c r="K75" s="297"/>
      <c r="L75" s="297"/>
      <c r="M75" s="297"/>
      <c r="N75" s="297"/>
      <c r="O75" s="297"/>
      <c r="P75" s="297"/>
      <c r="Q75" s="60"/>
    </row>
    <row r="76" spans="1:17" ht="20.25">
      <c r="A76" s="300"/>
      <c r="B76" s="217" t="s">
        <v>351</v>
      </c>
      <c r="C76" s="217"/>
      <c r="D76" s="293"/>
      <c r="E76" s="293"/>
      <c r="F76" s="293"/>
      <c r="G76" s="293"/>
      <c r="H76" s="293"/>
      <c r="I76" s="293"/>
      <c r="J76" s="293"/>
      <c r="K76" s="692">
        <f>K70</f>
        <v>7.7572</v>
      </c>
      <c r="L76" s="693"/>
      <c r="M76" s="693"/>
      <c r="N76" s="693"/>
      <c r="O76" s="693"/>
      <c r="P76" s="692">
        <f>P70</f>
        <v>9.574700000000004</v>
      </c>
      <c r="Q76" s="61"/>
    </row>
    <row r="77" spans="1:17" ht="20.25">
      <c r="A77" s="300"/>
      <c r="B77" s="217"/>
      <c r="C77" s="217"/>
      <c r="D77" s="293"/>
      <c r="E77" s="293"/>
      <c r="F77" s="293"/>
      <c r="G77" s="293"/>
      <c r="H77" s="293"/>
      <c r="I77" s="295"/>
      <c r="J77" s="134"/>
      <c r="K77" s="80"/>
      <c r="L77" s="80"/>
      <c r="M77" s="80"/>
      <c r="N77" s="80"/>
      <c r="O77" s="80"/>
      <c r="P77" s="80"/>
      <c r="Q77" s="61"/>
    </row>
    <row r="78" spans="1:17" ht="20.25">
      <c r="A78" s="300"/>
      <c r="B78" s="217" t="s">
        <v>344</v>
      </c>
      <c r="C78" s="217"/>
      <c r="D78" s="293"/>
      <c r="E78" s="293"/>
      <c r="F78" s="293"/>
      <c r="G78" s="293"/>
      <c r="H78" s="293"/>
      <c r="I78" s="293"/>
      <c r="J78" s="293"/>
      <c r="K78" s="692">
        <f>'STEPPED UP GENCO'!K47</f>
        <v>0.004275764400000001</v>
      </c>
      <c r="L78" s="692"/>
      <c r="M78" s="692"/>
      <c r="N78" s="692"/>
      <c r="O78" s="692"/>
      <c r="P78" s="692">
        <f>'STEPPED UP GENCO'!P47</f>
        <v>-0.027734687999999966</v>
      </c>
      <c r="Q78" s="61"/>
    </row>
    <row r="79" spans="1:17" ht="27" customHeight="1">
      <c r="A79" s="300"/>
      <c r="B79" s="746" t="s">
        <v>422</v>
      </c>
      <c r="C79" s="746"/>
      <c r="D79" s="746"/>
      <c r="E79" s="746"/>
      <c r="F79" s="746"/>
      <c r="G79" s="746"/>
      <c r="H79" s="746"/>
      <c r="I79" s="746"/>
      <c r="J79" s="744"/>
      <c r="K79" s="745">
        <v>5.806</v>
      </c>
      <c r="L79" s="745"/>
      <c r="M79" s="745"/>
      <c r="N79" s="745"/>
      <c r="O79" s="745"/>
      <c r="P79" s="745">
        <v>0.054</v>
      </c>
      <c r="Q79" s="61"/>
    </row>
    <row r="80" spans="1:17" ht="20.25">
      <c r="A80" s="300"/>
      <c r="B80" s="217" t="s">
        <v>352</v>
      </c>
      <c r="C80" s="217"/>
      <c r="D80" s="21"/>
      <c r="E80" s="21"/>
      <c r="F80" s="21"/>
      <c r="G80" s="21"/>
      <c r="H80" s="21"/>
      <c r="I80" s="21"/>
      <c r="J80" s="21"/>
      <c r="K80" s="303">
        <f>SUM(K76:K79)</f>
        <v>13.567475764400001</v>
      </c>
      <c r="L80" s="21"/>
      <c r="M80" s="21"/>
      <c r="N80" s="21"/>
      <c r="O80" s="21"/>
      <c r="P80" s="512">
        <f>SUM(P76:P79)</f>
        <v>9.600965312000003</v>
      </c>
      <c r="Q80" s="61"/>
    </row>
    <row r="81" spans="1:17" ht="20.25">
      <c r="A81" s="281"/>
      <c r="B81" s="21"/>
      <c r="C81" s="217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61"/>
    </row>
    <row r="82" spans="1:17" ht="13.5" thickBot="1">
      <c r="A82" s="28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90"/>
    </row>
  </sheetData>
  <sheetProtection/>
  <mergeCells count="1">
    <mergeCell ref="B79:I79"/>
  </mergeCells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9">
      <selection activeCell="N51" sqref="N5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251</v>
      </c>
    </row>
    <row r="2" spans="1:17" ht="23.25" customHeight="1">
      <c r="A2" s="2" t="s">
        <v>252</v>
      </c>
      <c r="P2" s="349" t="str">
        <f>NDPL!Q1</f>
        <v>SEPTEMBER-2012</v>
      </c>
      <c r="Q2" s="349"/>
    </row>
    <row r="3" ht="23.25">
      <c r="A3" s="228" t="s">
        <v>227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01/10/12</v>
      </c>
      <c r="H5" s="41" t="str">
        <f>NDPL!H5</f>
        <v>INTIAL READING 01/09/12</v>
      </c>
      <c r="I5" s="41" t="s">
        <v>4</v>
      </c>
      <c r="J5" s="41" t="s">
        <v>5</v>
      </c>
      <c r="K5" s="41" t="s">
        <v>6</v>
      </c>
      <c r="L5" s="43" t="str">
        <f>NDPL!G5</f>
        <v>FINAL READING 01/10/12</v>
      </c>
      <c r="M5" s="41" t="str">
        <f>NDPL!H5</f>
        <v>INTIAL READING 01/09/12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24" customHeight="1" thickTop="1">
      <c r="A7" s="609" t="s">
        <v>245</v>
      </c>
      <c r="B7" s="71"/>
      <c r="C7" s="72"/>
      <c r="D7" s="72"/>
      <c r="E7" s="72"/>
      <c r="F7" s="72"/>
      <c r="G7" s="75"/>
      <c r="H7" s="74"/>
      <c r="I7" s="74"/>
      <c r="J7" s="74"/>
      <c r="K7" s="666"/>
      <c r="L7" s="590"/>
      <c r="M7" s="538"/>
      <c r="N7" s="74"/>
      <c r="O7" s="74"/>
      <c r="P7" s="677"/>
      <c r="Q7" s="183"/>
    </row>
    <row r="8" spans="1:17" ht="24" customHeight="1">
      <c r="A8" s="328" t="s">
        <v>228</v>
      </c>
      <c r="B8" s="227"/>
      <c r="C8" s="227"/>
      <c r="D8" s="227"/>
      <c r="E8" s="227"/>
      <c r="F8" s="227"/>
      <c r="G8" s="132"/>
      <c r="H8" s="80"/>
      <c r="I8" s="81"/>
      <c r="J8" s="81"/>
      <c r="K8" s="667"/>
      <c r="L8" s="224"/>
      <c r="M8" s="81"/>
      <c r="N8" s="81"/>
      <c r="O8" s="81"/>
      <c r="P8" s="678"/>
      <c r="Q8" s="184"/>
    </row>
    <row r="9" spans="1:17" ht="24" customHeight="1">
      <c r="A9" s="608" t="s">
        <v>229</v>
      </c>
      <c r="B9" s="227"/>
      <c r="C9" s="227"/>
      <c r="D9" s="227"/>
      <c r="E9" s="227"/>
      <c r="F9" s="227"/>
      <c r="G9" s="132"/>
      <c r="H9" s="80"/>
      <c r="I9" s="81"/>
      <c r="J9" s="81"/>
      <c r="K9" s="667"/>
      <c r="L9" s="224"/>
      <c r="M9" s="81"/>
      <c r="N9" s="81"/>
      <c r="O9" s="81"/>
      <c r="P9" s="678"/>
      <c r="Q9" s="184"/>
    </row>
    <row r="10" spans="1:17" ht="24" customHeight="1">
      <c r="A10" s="327">
        <v>1</v>
      </c>
      <c r="B10" s="330" t="s">
        <v>248</v>
      </c>
      <c r="C10" s="597">
        <v>4864848</v>
      </c>
      <c r="D10" s="332" t="s">
        <v>13</v>
      </c>
      <c r="E10" s="331" t="s">
        <v>361</v>
      </c>
      <c r="F10" s="332">
        <v>1000</v>
      </c>
      <c r="G10" s="638">
        <v>645</v>
      </c>
      <c r="H10" s="639">
        <v>645</v>
      </c>
      <c r="I10" s="603">
        <f>G10-H10</f>
        <v>0</v>
      </c>
      <c r="J10" s="603">
        <f aca="true" t="shared" si="0" ref="J10:J33">$F10*I10</f>
        <v>0</v>
      </c>
      <c r="K10" s="668">
        <f aca="true" t="shared" si="1" ref="K10:K33">J10/1000000</f>
        <v>0</v>
      </c>
      <c r="L10" s="638">
        <v>17522</v>
      </c>
      <c r="M10" s="639">
        <v>17168</v>
      </c>
      <c r="N10" s="603">
        <f>L10-M10</f>
        <v>354</v>
      </c>
      <c r="O10" s="603">
        <f aca="true" t="shared" si="2" ref="O10:O33">$F10*N10</f>
        <v>354000</v>
      </c>
      <c r="P10" s="679">
        <f aca="true" t="shared" si="3" ref="P10:P33">O10/1000000</f>
        <v>0.354</v>
      </c>
      <c r="Q10" s="184"/>
    </row>
    <row r="11" spans="1:17" ht="24" customHeight="1">
      <c r="A11" s="327">
        <v>2</v>
      </c>
      <c r="B11" s="330" t="s">
        <v>249</v>
      </c>
      <c r="C11" s="597">
        <v>4864849</v>
      </c>
      <c r="D11" s="332" t="s">
        <v>13</v>
      </c>
      <c r="E11" s="331" t="s">
        <v>361</v>
      </c>
      <c r="F11" s="332">
        <v>1000</v>
      </c>
      <c r="G11" s="638">
        <v>453</v>
      </c>
      <c r="H11" s="639">
        <v>453</v>
      </c>
      <c r="I11" s="603">
        <f>G11-H11</f>
        <v>0</v>
      </c>
      <c r="J11" s="603">
        <f t="shared" si="0"/>
        <v>0</v>
      </c>
      <c r="K11" s="668">
        <f t="shared" si="1"/>
        <v>0</v>
      </c>
      <c r="L11" s="638">
        <v>22262</v>
      </c>
      <c r="M11" s="639">
        <v>21817</v>
      </c>
      <c r="N11" s="603">
        <f>L11-M11</f>
        <v>445</v>
      </c>
      <c r="O11" s="603">
        <f t="shared" si="2"/>
        <v>445000</v>
      </c>
      <c r="P11" s="679">
        <f t="shared" si="3"/>
        <v>0.445</v>
      </c>
      <c r="Q11" s="184"/>
    </row>
    <row r="12" spans="1:17" ht="24" customHeight="1">
      <c r="A12" s="327">
        <v>3</v>
      </c>
      <c r="B12" s="330" t="s">
        <v>230</v>
      </c>
      <c r="C12" s="597">
        <v>4864846</v>
      </c>
      <c r="D12" s="332" t="s">
        <v>13</v>
      </c>
      <c r="E12" s="331" t="s">
        <v>361</v>
      </c>
      <c r="F12" s="332">
        <v>1000</v>
      </c>
      <c r="G12" s="638">
        <v>825</v>
      </c>
      <c r="H12" s="639">
        <v>825</v>
      </c>
      <c r="I12" s="603">
        <f>G12-H12</f>
        <v>0</v>
      </c>
      <c r="J12" s="603">
        <f t="shared" si="0"/>
        <v>0</v>
      </c>
      <c r="K12" s="668">
        <f t="shared" si="1"/>
        <v>0</v>
      </c>
      <c r="L12" s="638">
        <v>31086</v>
      </c>
      <c r="M12" s="639">
        <v>30853</v>
      </c>
      <c r="N12" s="603">
        <f>L12-M12</f>
        <v>233</v>
      </c>
      <c r="O12" s="603">
        <f t="shared" si="2"/>
        <v>233000</v>
      </c>
      <c r="P12" s="679">
        <f t="shared" si="3"/>
        <v>0.233</v>
      </c>
      <c r="Q12" s="184"/>
    </row>
    <row r="13" spans="1:17" ht="24" customHeight="1">
      <c r="A13" s="327">
        <v>4</v>
      </c>
      <c r="B13" s="330" t="s">
        <v>231</v>
      </c>
      <c r="C13" s="597">
        <v>4864847</v>
      </c>
      <c r="D13" s="332" t="s">
        <v>13</v>
      </c>
      <c r="E13" s="331" t="s">
        <v>361</v>
      </c>
      <c r="F13" s="332">
        <v>1000</v>
      </c>
      <c r="G13" s="638">
        <v>464</v>
      </c>
      <c r="H13" s="639">
        <v>464</v>
      </c>
      <c r="I13" s="603">
        <f>G13-H13</f>
        <v>0</v>
      </c>
      <c r="J13" s="603">
        <f t="shared" si="0"/>
        <v>0</v>
      </c>
      <c r="K13" s="668">
        <f t="shared" si="1"/>
        <v>0</v>
      </c>
      <c r="L13" s="638">
        <v>15422</v>
      </c>
      <c r="M13" s="639">
        <v>15272</v>
      </c>
      <c r="N13" s="603">
        <f>L13-M13</f>
        <v>150</v>
      </c>
      <c r="O13" s="603">
        <f t="shared" si="2"/>
        <v>150000</v>
      </c>
      <c r="P13" s="679">
        <f t="shared" si="3"/>
        <v>0.15</v>
      </c>
      <c r="Q13" s="184"/>
    </row>
    <row r="14" spans="1:17" ht="24" customHeight="1">
      <c r="A14" s="327">
        <v>5</v>
      </c>
      <c r="B14" s="330" t="s">
        <v>232</v>
      </c>
      <c r="C14" s="597">
        <v>4864850</v>
      </c>
      <c r="D14" s="332" t="s">
        <v>13</v>
      </c>
      <c r="E14" s="331" t="s">
        <v>361</v>
      </c>
      <c r="F14" s="332">
        <v>1000</v>
      </c>
      <c r="G14" s="638">
        <v>2207</v>
      </c>
      <c r="H14" s="639">
        <v>2206</v>
      </c>
      <c r="I14" s="603">
        <f>G14-H14</f>
        <v>1</v>
      </c>
      <c r="J14" s="603">
        <f t="shared" si="0"/>
        <v>1000</v>
      </c>
      <c r="K14" s="668">
        <f t="shared" si="1"/>
        <v>0.001</v>
      </c>
      <c r="L14" s="638">
        <v>8375</v>
      </c>
      <c r="M14" s="639">
        <v>8227</v>
      </c>
      <c r="N14" s="603">
        <f>L14-M14</f>
        <v>148</v>
      </c>
      <c r="O14" s="603">
        <f t="shared" si="2"/>
        <v>148000</v>
      </c>
      <c r="P14" s="679">
        <f t="shared" si="3"/>
        <v>0.148</v>
      </c>
      <c r="Q14" s="184"/>
    </row>
    <row r="15" spans="1:17" ht="24" customHeight="1">
      <c r="A15" s="606" t="s">
        <v>233</v>
      </c>
      <c r="B15" s="333"/>
      <c r="C15" s="598"/>
      <c r="D15" s="334"/>
      <c r="E15" s="333"/>
      <c r="F15" s="334"/>
      <c r="G15" s="604"/>
      <c r="H15" s="603"/>
      <c r="I15" s="603"/>
      <c r="J15" s="603"/>
      <c r="K15" s="668"/>
      <c r="L15" s="604"/>
      <c r="M15" s="603"/>
      <c r="N15" s="603"/>
      <c r="O15" s="603"/>
      <c r="P15" s="679"/>
      <c r="Q15" s="184"/>
    </row>
    <row r="16" spans="1:17" ht="24" customHeight="1">
      <c r="A16" s="607">
        <v>6</v>
      </c>
      <c r="B16" s="333" t="s">
        <v>250</v>
      </c>
      <c r="C16" s="598">
        <v>4864804</v>
      </c>
      <c r="D16" s="334" t="s">
        <v>13</v>
      </c>
      <c r="E16" s="331" t="s">
        <v>361</v>
      </c>
      <c r="F16" s="334">
        <v>100</v>
      </c>
      <c r="G16" s="638">
        <v>998936</v>
      </c>
      <c r="H16" s="639">
        <v>999022</v>
      </c>
      <c r="I16" s="603">
        <f>G16-H16</f>
        <v>-86</v>
      </c>
      <c r="J16" s="603">
        <f t="shared" si="0"/>
        <v>-8600</v>
      </c>
      <c r="K16" s="668">
        <f t="shared" si="1"/>
        <v>-0.0086</v>
      </c>
      <c r="L16" s="638">
        <v>999890</v>
      </c>
      <c r="M16" s="639">
        <v>999894</v>
      </c>
      <c r="N16" s="603">
        <f>L16-M16</f>
        <v>-4</v>
      </c>
      <c r="O16" s="603">
        <f t="shared" si="2"/>
        <v>-400</v>
      </c>
      <c r="P16" s="679">
        <f t="shared" si="3"/>
        <v>-0.0004</v>
      </c>
      <c r="Q16" s="184"/>
    </row>
    <row r="17" spans="1:17" ht="24" customHeight="1">
      <c r="A17" s="607">
        <v>7</v>
      </c>
      <c r="B17" s="333" t="s">
        <v>249</v>
      </c>
      <c r="C17" s="598">
        <v>4865163</v>
      </c>
      <c r="D17" s="334" t="s">
        <v>13</v>
      </c>
      <c r="E17" s="331" t="s">
        <v>361</v>
      </c>
      <c r="F17" s="334">
        <v>100</v>
      </c>
      <c r="G17" s="638">
        <v>998718</v>
      </c>
      <c r="H17" s="639">
        <v>998844</v>
      </c>
      <c r="I17" s="603">
        <f>G17-H17</f>
        <v>-126</v>
      </c>
      <c r="J17" s="603">
        <f t="shared" si="0"/>
        <v>-12600</v>
      </c>
      <c r="K17" s="668">
        <f t="shared" si="1"/>
        <v>-0.0126</v>
      </c>
      <c r="L17" s="638">
        <v>999926</v>
      </c>
      <c r="M17" s="639">
        <v>999927</v>
      </c>
      <c r="N17" s="603">
        <f>L17-M17</f>
        <v>-1</v>
      </c>
      <c r="O17" s="603">
        <f t="shared" si="2"/>
        <v>-100</v>
      </c>
      <c r="P17" s="679">
        <f t="shared" si="3"/>
        <v>-0.0001</v>
      </c>
      <c r="Q17" s="184"/>
    </row>
    <row r="18" spans="1:17" ht="24" customHeight="1">
      <c r="A18" s="335"/>
      <c r="B18" s="333"/>
      <c r="C18" s="598"/>
      <c r="D18" s="334"/>
      <c r="E18" s="110"/>
      <c r="F18" s="334"/>
      <c r="G18" s="224"/>
      <c r="H18" s="81"/>
      <c r="I18" s="81"/>
      <c r="J18" s="81"/>
      <c r="K18" s="667"/>
      <c r="L18" s="224"/>
      <c r="M18" s="81"/>
      <c r="N18" s="81"/>
      <c r="O18" s="81"/>
      <c r="P18" s="678"/>
      <c r="Q18" s="184"/>
    </row>
    <row r="19" spans="1:17" ht="24" customHeight="1">
      <c r="A19" s="335"/>
      <c r="B19" s="340" t="s">
        <v>244</v>
      </c>
      <c r="C19" s="599"/>
      <c r="D19" s="334"/>
      <c r="E19" s="333"/>
      <c r="F19" s="336"/>
      <c r="G19" s="224"/>
      <c r="H19" s="81"/>
      <c r="I19" s="81"/>
      <c r="J19" s="81"/>
      <c r="K19" s="669">
        <f>SUM(K10:K17)</f>
        <v>-0.0202</v>
      </c>
      <c r="L19" s="591"/>
      <c r="M19" s="325"/>
      <c r="N19" s="325"/>
      <c r="O19" s="325"/>
      <c r="P19" s="680">
        <f>SUM(P10:P17)</f>
        <v>1.3295</v>
      </c>
      <c r="Q19" s="184"/>
    </row>
    <row r="20" spans="1:17" ht="24" customHeight="1">
      <c r="A20" s="335"/>
      <c r="B20" s="226"/>
      <c r="C20" s="599"/>
      <c r="D20" s="334"/>
      <c r="E20" s="333"/>
      <c r="F20" s="336"/>
      <c r="G20" s="224"/>
      <c r="H20" s="81"/>
      <c r="I20" s="81"/>
      <c r="J20" s="81"/>
      <c r="K20" s="670"/>
      <c r="L20" s="224"/>
      <c r="M20" s="81"/>
      <c r="N20" s="81"/>
      <c r="O20" s="81"/>
      <c r="P20" s="681"/>
      <c r="Q20" s="184"/>
    </row>
    <row r="21" spans="1:17" ht="24" customHeight="1">
      <c r="A21" s="606" t="s">
        <v>234</v>
      </c>
      <c r="B21" s="227"/>
      <c r="C21" s="326"/>
      <c r="D21" s="336"/>
      <c r="E21" s="227"/>
      <c r="F21" s="336"/>
      <c r="G21" s="224"/>
      <c r="H21" s="81"/>
      <c r="I21" s="81"/>
      <c r="J21" s="81"/>
      <c r="K21" s="667"/>
      <c r="L21" s="224"/>
      <c r="M21" s="81"/>
      <c r="N21" s="81"/>
      <c r="O21" s="81"/>
      <c r="P21" s="678"/>
      <c r="Q21" s="184"/>
    </row>
    <row r="22" spans="1:17" ht="24" customHeight="1">
      <c r="A22" s="335"/>
      <c r="B22" s="227"/>
      <c r="C22" s="326"/>
      <c r="D22" s="336"/>
      <c r="E22" s="227"/>
      <c r="F22" s="336"/>
      <c r="G22" s="224"/>
      <c r="H22" s="81"/>
      <c r="I22" s="81"/>
      <c r="J22" s="81"/>
      <c r="K22" s="667"/>
      <c r="L22" s="224"/>
      <c r="M22" s="81"/>
      <c r="N22" s="81"/>
      <c r="O22" s="81"/>
      <c r="P22" s="678"/>
      <c r="Q22" s="184"/>
    </row>
    <row r="23" spans="1:17" ht="24" customHeight="1">
      <c r="A23" s="607">
        <v>8</v>
      </c>
      <c r="B23" s="110" t="s">
        <v>235</v>
      </c>
      <c r="C23" s="597">
        <v>4865065</v>
      </c>
      <c r="D23" s="362" t="s">
        <v>13</v>
      </c>
      <c r="E23" s="331" t="s">
        <v>361</v>
      </c>
      <c r="F23" s="332">
        <v>100</v>
      </c>
      <c r="G23" s="638">
        <v>3431</v>
      </c>
      <c r="H23" s="639">
        <v>3431</v>
      </c>
      <c r="I23" s="603">
        <f aca="true" t="shared" si="4" ref="I23:I29">G23-H23</f>
        <v>0</v>
      </c>
      <c r="J23" s="603">
        <f t="shared" si="0"/>
        <v>0</v>
      </c>
      <c r="K23" s="668">
        <f t="shared" si="1"/>
        <v>0</v>
      </c>
      <c r="L23" s="638">
        <v>34359</v>
      </c>
      <c r="M23" s="639">
        <v>34359</v>
      </c>
      <c r="N23" s="603">
        <f aca="true" t="shared" si="5" ref="N23:N29">L23-M23</f>
        <v>0</v>
      </c>
      <c r="O23" s="603">
        <f t="shared" si="2"/>
        <v>0</v>
      </c>
      <c r="P23" s="679">
        <f t="shared" si="3"/>
        <v>0</v>
      </c>
      <c r="Q23" s="184"/>
    </row>
    <row r="24" spans="1:17" ht="24" customHeight="1">
      <c r="A24" s="607">
        <v>9</v>
      </c>
      <c r="B24" s="227" t="s">
        <v>236</v>
      </c>
      <c r="C24" s="598">
        <v>4865066</v>
      </c>
      <c r="D24" s="336" t="s">
        <v>13</v>
      </c>
      <c r="E24" s="331" t="s">
        <v>361</v>
      </c>
      <c r="F24" s="334">
        <v>100</v>
      </c>
      <c r="G24" s="638">
        <v>34233</v>
      </c>
      <c r="H24" s="639">
        <v>32470</v>
      </c>
      <c r="I24" s="603">
        <f t="shared" si="4"/>
        <v>1763</v>
      </c>
      <c r="J24" s="603">
        <f t="shared" si="0"/>
        <v>176300</v>
      </c>
      <c r="K24" s="668">
        <f t="shared" si="1"/>
        <v>0.1763</v>
      </c>
      <c r="L24" s="638">
        <v>64208</v>
      </c>
      <c r="M24" s="639">
        <v>63920</v>
      </c>
      <c r="N24" s="603">
        <f t="shared" si="5"/>
        <v>288</v>
      </c>
      <c r="O24" s="603">
        <f t="shared" si="2"/>
        <v>28800</v>
      </c>
      <c r="P24" s="679">
        <f t="shared" si="3"/>
        <v>0.0288</v>
      </c>
      <c r="Q24" s="184"/>
    </row>
    <row r="25" spans="1:17" ht="24" customHeight="1">
      <c r="A25" s="607">
        <v>10</v>
      </c>
      <c r="B25" s="227" t="s">
        <v>237</v>
      </c>
      <c r="C25" s="598">
        <v>4865067</v>
      </c>
      <c r="D25" s="336" t="s">
        <v>13</v>
      </c>
      <c r="E25" s="331" t="s">
        <v>361</v>
      </c>
      <c r="F25" s="334">
        <v>100</v>
      </c>
      <c r="G25" s="638">
        <v>67328</v>
      </c>
      <c r="H25" s="639">
        <v>67326</v>
      </c>
      <c r="I25" s="603">
        <f t="shared" si="4"/>
        <v>2</v>
      </c>
      <c r="J25" s="603">
        <f t="shared" si="0"/>
        <v>200</v>
      </c>
      <c r="K25" s="668">
        <f t="shared" si="1"/>
        <v>0.0002</v>
      </c>
      <c r="L25" s="638">
        <v>9386</v>
      </c>
      <c r="M25" s="639">
        <v>9315</v>
      </c>
      <c r="N25" s="603">
        <f t="shared" si="5"/>
        <v>71</v>
      </c>
      <c r="O25" s="603">
        <f t="shared" si="2"/>
        <v>7100</v>
      </c>
      <c r="P25" s="679">
        <f t="shared" si="3"/>
        <v>0.0071</v>
      </c>
      <c r="Q25" s="184"/>
    </row>
    <row r="26" spans="1:17" ht="24" customHeight="1">
      <c r="A26" s="607">
        <v>11</v>
      </c>
      <c r="B26" s="227" t="s">
        <v>238</v>
      </c>
      <c r="C26" s="598">
        <v>4865078</v>
      </c>
      <c r="D26" s="336" t="s">
        <v>13</v>
      </c>
      <c r="E26" s="331" t="s">
        <v>361</v>
      </c>
      <c r="F26" s="334">
        <v>100</v>
      </c>
      <c r="G26" s="638">
        <v>24241</v>
      </c>
      <c r="H26" s="639">
        <v>22882</v>
      </c>
      <c r="I26" s="603">
        <f t="shared" si="4"/>
        <v>1359</v>
      </c>
      <c r="J26" s="603">
        <f t="shared" si="0"/>
        <v>135900</v>
      </c>
      <c r="K26" s="668">
        <f t="shared" si="1"/>
        <v>0.1359</v>
      </c>
      <c r="L26" s="638">
        <v>52769</v>
      </c>
      <c r="M26" s="639">
        <v>52576</v>
      </c>
      <c r="N26" s="603">
        <f t="shared" si="5"/>
        <v>193</v>
      </c>
      <c r="O26" s="603">
        <f t="shared" si="2"/>
        <v>19300</v>
      </c>
      <c r="P26" s="679">
        <f t="shared" si="3"/>
        <v>0.0193</v>
      </c>
      <c r="Q26" s="184"/>
    </row>
    <row r="27" spans="1:17" ht="24" customHeight="1">
      <c r="A27" s="607">
        <v>12</v>
      </c>
      <c r="B27" s="227" t="s">
        <v>238</v>
      </c>
      <c r="C27" s="600">
        <v>4865079</v>
      </c>
      <c r="D27" s="508" t="s">
        <v>13</v>
      </c>
      <c r="E27" s="331" t="s">
        <v>361</v>
      </c>
      <c r="F27" s="337">
        <v>100</v>
      </c>
      <c r="G27" s="638">
        <v>999989</v>
      </c>
      <c r="H27" s="639">
        <v>999989</v>
      </c>
      <c r="I27" s="603">
        <f t="shared" si="4"/>
        <v>0</v>
      </c>
      <c r="J27" s="603">
        <f t="shared" si="0"/>
        <v>0</v>
      </c>
      <c r="K27" s="668">
        <f t="shared" si="1"/>
        <v>0</v>
      </c>
      <c r="L27" s="638">
        <v>18738</v>
      </c>
      <c r="M27" s="639">
        <v>18738</v>
      </c>
      <c r="N27" s="603">
        <f t="shared" si="5"/>
        <v>0</v>
      </c>
      <c r="O27" s="603">
        <f t="shared" si="2"/>
        <v>0</v>
      </c>
      <c r="P27" s="679">
        <f t="shared" si="3"/>
        <v>0</v>
      </c>
      <c r="Q27" s="184"/>
    </row>
    <row r="28" spans="1:17" ht="24" customHeight="1">
      <c r="A28" s="607">
        <v>13</v>
      </c>
      <c r="B28" s="227" t="s">
        <v>239</v>
      </c>
      <c r="C28" s="598">
        <v>4865080</v>
      </c>
      <c r="D28" s="336" t="s">
        <v>13</v>
      </c>
      <c r="E28" s="331" t="s">
        <v>361</v>
      </c>
      <c r="F28" s="334">
        <v>100</v>
      </c>
      <c r="G28" s="638">
        <v>77249</v>
      </c>
      <c r="H28" s="639">
        <v>77161</v>
      </c>
      <c r="I28" s="603">
        <f t="shared" si="4"/>
        <v>88</v>
      </c>
      <c r="J28" s="603">
        <f t="shared" si="0"/>
        <v>8800</v>
      </c>
      <c r="K28" s="668">
        <f t="shared" si="1"/>
        <v>0.0088</v>
      </c>
      <c r="L28" s="638">
        <v>52399</v>
      </c>
      <c r="M28" s="639">
        <v>51041</v>
      </c>
      <c r="N28" s="603">
        <f t="shared" si="5"/>
        <v>1358</v>
      </c>
      <c r="O28" s="603">
        <f t="shared" si="2"/>
        <v>135800</v>
      </c>
      <c r="P28" s="679">
        <f t="shared" si="3"/>
        <v>0.1358</v>
      </c>
      <c r="Q28" s="184"/>
    </row>
    <row r="29" spans="1:17" ht="24" customHeight="1">
      <c r="A29" s="327">
        <v>14</v>
      </c>
      <c r="B29" s="110" t="s">
        <v>239</v>
      </c>
      <c r="C29" s="597">
        <v>4865075</v>
      </c>
      <c r="D29" s="362" t="s">
        <v>13</v>
      </c>
      <c r="E29" s="331" t="s">
        <v>361</v>
      </c>
      <c r="F29" s="332">
        <v>100</v>
      </c>
      <c r="G29" s="638">
        <v>15</v>
      </c>
      <c r="H29" s="639">
        <v>15</v>
      </c>
      <c r="I29" s="603">
        <f t="shared" si="4"/>
        <v>0</v>
      </c>
      <c r="J29" s="603">
        <f t="shared" si="0"/>
        <v>0</v>
      </c>
      <c r="K29" s="668">
        <f t="shared" si="1"/>
        <v>0</v>
      </c>
      <c r="L29" s="638">
        <v>215</v>
      </c>
      <c r="M29" s="639">
        <v>0</v>
      </c>
      <c r="N29" s="603">
        <f t="shared" si="5"/>
        <v>215</v>
      </c>
      <c r="O29" s="603">
        <f t="shared" si="2"/>
        <v>21500</v>
      </c>
      <c r="P29" s="679">
        <f t="shared" si="3"/>
        <v>0.0215</v>
      </c>
      <c r="Q29" s="620"/>
    </row>
    <row r="30" spans="1:17" ht="24" customHeight="1">
      <c r="A30" s="606" t="s">
        <v>240</v>
      </c>
      <c r="B30" s="226"/>
      <c r="C30" s="601"/>
      <c r="D30" s="226"/>
      <c r="E30" s="227"/>
      <c r="F30" s="334"/>
      <c r="G30" s="604"/>
      <c r="H30" s="603"/>
      <c r="I30" s="603"/>
      <c r="J30" s="603"/>
      <c r="K30" s="671">
        <f>SUM(K23:K28)</f>
        <v>0.3212</v>
      </c>
      <c r="L30" s="604"/>
      <c r="M30" s="603"/>
      <c r="N30" s="603"/>
      <c r="O30" s="603"/>
      <c r="P30" s="682">
        <f>SUM(P23:P28)</f>
        <v>0.191</v>
      </c>
      <c r="Q30" s="184"/>
    </row>
    <row r="31" spans="1:17" ht="24" customHeight="1">
      <c r="A31" s="610" t="s">
        <v>246</v>
      </c>
      <c r="B31" s="226"/>
      <c r="C31" s="601"/>
      <c r="D31" s="226"/>
      <c r="E31" s="227"/>
      <c r="F31" s="334"/>
      <c r="G31" s="604"/>
      <c r="H31" s="603"/>
      <c r="I31" s="603"/>
      <c r="J31" s="603"/>
      <c r="K31" s="671"/>
      <c r="L31" s="604"/>
      <c r="M31" s="603"/>
      <c r="N31" s="603"/>
      <c r="O31" s="603"/>
      <c r="P31" s="682"/>
      <c r="Q31" s="184"/>
    </row>
    <row r="32" spans="1:17" ht="24" customHeight="1">
      <c r="A32" s="328" t="s">
        <v>241</v>
      </c>
      <c r="B32" s="227"/>
      <c r="C32" s="602"/>
      <c r="D32" s="227"/>
      <c r="E32" s="227"/>
      <c r="F32" s="336"/>
      <c r="G32" s="604"/>
      <c r="H32" s="603"/>
      <c r="I32" s="603"/>
      <c r="J32" s="603"/>
      <c r="K32" s="668"/>
      <c r="L32" s="604"/>
      <c r="M32" s="603"/>
      <c r="N32" s="603"/>
      <c r="O32" s="603"/>
      <c r="P32" s="679"/>
      <c r="Q32" s="184"/>
    </row>
    <row r="33" spans="1:17" ht="24" customHeight="1">
      <c r="A33" s="607">
        <v>15</v>
      </c>
      <c r="B33" s="339" t="s">
        <v>242</v>
      </c>
      <c r="C33" s="601">
        <v>4902545</v>
      </c>
      <c r="D33" s="334" t="s">
        <v>13</v>
      </c>
      <c r="E33" s="331" t="s">
        <v>361</v>
      </c>
      <c r="F33" s="334">
        <v>50</v>
      </c>
      <c r="G33" s="638"/>
      <c r="H33" s="639"/>
      <c r="I33" s="603">
        <f>G33-H33</f>
        <v>0</v>
      </c>
      <c r="J33" s="603">
        <f t="shared" si="0"/>
        <v>0</v>
      </c>
      <c r="K33" s="668">
        <f t="shared" si="1"/>
        <v>0</v>
      </c>
      <c r="L33" s="638"/>
      <c r="M33" s="639"/>
      <c r="N33" s="603">
        <f>L33-M33</f>
        <v>0</v>
      </c>
      <c r="O33" s="603">
        <f t="shared" si="2"/>
        <v>0</v>
      </c>
      <c r="P33" s="679">
        <f t="shared" si="3"/>
        <v>0</v>
      </c>
      <c r="Q33" s="184"/>
    </row>
    <row r="34" spans="1:17" ht="24" customHeight="1">
      <c r="A34" s="606" t="s">
        <v>243</v>
      </c>
      <c r="B34" s="226"/>
      <c r="C34" s="338"/>
      <c r="D34" s="339"/>
      <c r="E34" s="110"/>
      <c r="F34" s="334"/>
      <c r="G34" s="132"/>
      <c r="H34" s="81"/>
      <c r="I34" s="81"/>
      <c r="J34" s="81"/>
      <c r="K34" s="669">
        <f>SUM(K33)</f>
        <v>0</v>
      </c>
      <c r="L34" s="224"/>
      <c r="M34" s="81"/>
      <c r="N34" s="81"/>
      <c r="O34" s="81"/>
      <c r="P34" s="680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72"/>
      <c r="L35" s="537"/>
      <c r="M35" s="91"/>
      <c r="N35" s="91"/>
      <c r="O35" s="91"/>
      <c r="P35" s="683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67"/>
      <c r="L36" s="80"/>
      <c r="M36" s="80"/>
      <c r="N36" s="81"/>
      <c r="O36" s="81"/>
      <c r="P36" s="684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67"/>
      <c r="L37" s="80"/>
      <c r="M37" s="80"/>
      <c r="N37" s="81"/>
      <c r="O37" s="81"/>
      <c r="P37" s="684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3"/>
      <c r="L38" s="92"/>
      <c r="M38" s="92"/>
      <c r="N38" s="92"/>
      <c r="O38" s="92"/>
      <c r="P38" s="685"/>
    </row>
    <row r="39" spans="1:16" ht="20.25">
      <c r="A39" s="203"/>
      <c r="B39" s="340" t="s">
        <v>240</v>
      </c>
      <c r="C39" s="341"/>
      <c r="D39" s="341"/>
      <c r="E39" s="341"/>
      <c r="F39" s="341"/>
      <c r="G39" s="341"/>
      <c r="H39" s="341"/>
      <c r="I39" s="341"/>
      <c r="J39" s="341"/>
      <c r="K39" s="669">
        <f>K30-K34</f>
        <v>0.3212</v>
      </c>
      <c r="L39" s="225"/>
      <c r="M39" s="225"/>
      <c r="N39" s="225"/>
      <c r="O39" s="225"/>
      <c r="P39" s="686">
        <f>P30-P34</f>
        <v>0.191</v>
      </c>
    </row>
    <row r="40" spans="1:16" ht="20.25">
      <c r="A40" s="163"/>
      <c r="B40" s="340" t="s">
        <v>244</v>
      </c>
      <c r="C40" s="326"/>
      <c r="D40" s="326"/>
      <c r="E40" s="326"/>
      <c r="F40" s="326"/>
      <c r="G40" s="326"/>
      <c r="H40" s="326"/>
      <c r="I40" s="326"/>
      <c r="J40" s="326"/>
      <c r="K40" s="669">
        <f>K19</f>
        <v>-0.0202</v>
      </c>
      <c r="L40" s="225"/>
      <c r="M40" s="225"/>
      <c r="N40" s="225"/>
      <c r="O40" s="225"/>
      <c r="P40" s="686">
        <f>P19</f>
        <v>1.3295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74"/>
      <c r="L41" s="63"/>
      <c r="M41" s="63"/>
      <c r="N41" s="63"/>
      <c r="O41" s="63"/>
      <c r="P41" s="687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74"/>
      <c r="L42" s="63"/>
      <c r="M42" s="63"/>
      <c r="N42" s="63"/>
      <c r="O42" s="63"/>
      <c r="P42" s="687"/>
    </row>
    <row r="43" spans="1:16" ht="23.25">
      <c r="A43" s="163"/>
      <c r="B43" s="342" t="s">
        <v>247</v>
      </c>
      <c r="C43" s="343"/>
      <c r="D43" s="344"/>
      <c r="E43" s="344"/>
      <c r="F43" s="344"/>
      <c r="G43" s="344"/>
      <c r="H43" s="344"/>
      <c r="I43" s="344"/>
      <c r="J43" s="344"/>
      <c r="K43" s="675">
        <f>SUM(K39:K42)</f>
        <v>0.301</v>
      </c>
      <c r="L43" s="345"/>
      <c r="M43" s="345"/>
      <c r="N43" s="345"/>
      <c r="O43" s="345"/>
      <c r="P43" s="688">
        <f>SUM(P39:P42)</f>
        <v>1.5205</v>
      </c>
    </row>
    <row r="44" ht="12.75">
      <c r="K44" s="676"/>
    </row>
    <row r="45" ht="13.5" thickBot="1">
      <c r="K45" s="676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342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595" t="s">
        <v>354</v>
      </c>
      <c r="L49" s="21"/>
      <c r="M49" s="21"/>
      <c r="N49" s="21"/>
      <c r="O49" s="21"/>
      <c r="P49" s="596" t="s">
        <v>355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345</v>
      </c>
      <c r="B52" s="268"/>
      <c r="C52" s="268"/>
      <c r="D52" s="269"/>
      <c r="E52" s="269"/>
      <c r="F52" s="270"/>
      <c r="G52" s="269"/>
      <c r="H52" s="21"/>
      <c r="I52" s="21"/>
      <c r="J52" s="21"/>
      <c r="K52" s="617">
        <f>K43</f>
        <v>0.301</v>
      </c>
      <c r="L52" s="279" t="s">
        <v>343</v>
      </c>
      <c r="M52" s="21"/>
      <c r="N52" s="21"/>
      <c r="O52" s="21"/>
      <c r="P52" s="617">
        <f>P43</f>
        <v>1.5205</v>
      </c>
      <c r="Q52" s="347" t="s">
        <v>343</v>
      </c>
    </row>
    <row r="53" spans="1:17" ht="23.25">
      <c r="A53" s="593"/>
      <c r="B53" s="271"/>
      <c r="C53" s="271"/>
      <c r="D53" s="267"/>
      <c r="E53" s="267"/>
      <c r="F53" s="272"/>
      <c r="G53" s="267"/>
      <c r="H53" s="21"/>
      <c r="I53" s="21"/>
      <c r="J53" s="21"/>
      <c r="K53" s="345"/>
      <c r="L53" s="293"/>
      <c r="M53" s="21"/>
      <c r="N53" s="21"/>
      <c r="O53" s="21"/>
      <c r="P53" s="345"/>
      <c r="Q53" s="348"/>
    </row>
    <row r="54" spans="1:17" ht="23.25">
      <c r="A54" s="594" t="s">
        <v>344</v>
      </c>
      <c r="B54" s="273"/>
      <c r="C54" s="53"/>
      <c r="D54" s="267"/>
      <c r="E54" s="267"/>
      <c r="F54" s="274"/>
      <c r="G54" s="269"/>
      <c r="H54" s="21"/>
      <c r="I54" s="21"/>
      <c r="J54" s="21"/>
      <c r="K54" s="617">
        <f>'STEPPED UP GENCO'!K48</f>
        <v>0.0006733963000000001</v>
      </c>
      <c r="L54" s="279" t="s">
        <v>343</v>
      </c>
      <c r="M54" s="21"/>
      <c r="N54" s="21"/>
      <c r="O54" s="21"/>
      <c r="P54" s="617">
        <f>'STEPPED UP GENCO'!P48</f>
        <v>-0.004367975999999995</v>
      </c>
      <c r="Q54" s="347" t="s">
        <v>343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11" t="s">
        <v>346</v>
      </c>
      <c r="K58" s="617">
        <f>SUM(K52:K57)</f>
        <v>0.3016733963</v>
      </c>
      <c r="L58" s="294" t="s">
        <v>343</v>
      </c>
      <c r="M58" s="346"/>
      <c r="N58" s="346"/>
      <c r="O58" s="346"/>
      <c r="P58" s="617">
        <f>SUM(P52:P57)</f>
        <v>1.516132024</v>
      </c>
      <c r="Q58" s="294" t="s">
        <v>343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5">
      <selection activeCell="H44" sqref="H44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251</v>
      </c>
    </row>
    <row r="2" spans="1:17" ht="16.5" customHeight="1">
      <c r="A2" s="382" t="s">
        <v>252</v>
      </c>
      <c r="P2" s="530" t="str">
        <f>NDPL!Q1</f>
        <v>SEPTEMBER-2012</v>
      </c>
      <c r="Q2" s="588"/>
    </row>
    <row r="3" spans="1:8" ht="23.25">
      <c r="A3" s="228" t="s">
        <v>300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01/10/12</v>
      </c>
      <c r="H5" s="41" t="str">
        <f>NDPL!H5</f>
        <v>INTIAL READING 01/09/12</v>
      </c>
      <c r="I5" s="41" t="s">
        <v>4</v>
      </c>
      <c r="J5" s="41" t="s">
        <v>5</v>
      </c>
      <c r="K5" s="42" t="s">
        <v>6</v>
      </c>
      <c r="L5" s="43" t="str">
        <f>NDPL!G5</f>
        <v>FINAL READING 01/10/12</v>
      </c>
      <c r="M5" s="41" t="str">
        <f>NDPL!H5</f>
        <v>INTIAL READING 01/09/12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9.5" customHeight="1" thickTop="1">
      <c r="A7" s="363"/>
      <c r="B7" s="364" t="s">
        <v>266</v>
      </c>
      <c r="C7" s="365"/>
      <c r="D7" s="365"/>
      <c r="E7" s="365"/>
      <c r="F7" s="366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27"/>
      <c r="B8" s="367" t="s">
        <v>267</v>
      </c>
      <c r="C8" s="368"/>
      <c r="D8" s="368"/>
      <c r="E8" s="368"/>
      <c r="F8" s="369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27">
        <v>1</v>
      </c>
      <c r="B9" s="370" t="s">
        <v>268</v>
      </c>
      <c r="C9" s="368">
        <v>4864796</v>
      </c>
      <c r="D9" s="353" t="s">
        <v>13</v>
      </c>
      <c r="E9" s="119" t="s">
        <v>361</v>
      </c>
      <c r="F9" s="369">
        <v>100</v>
      </c>
      <c r="G9" s="638">
        <v>55442</v>
      </c>
      <c r="H9" s="639">
        <v>60132</v>
      </c>
      <c r="I9" s="375">
        <f>G9-H9</f>
        <v>-4690</v>
      </c>
      <c r="J9" s="375">
        <f>$F9*I9</f>
        <v>-469000</v>
      </c>
      <c r="K9" s="376">
        <f>J9/1000000</f>
        <v>-0.469</v>
      </c>
      <c r="L9" s="638">
        <v>79764</v>
      </c>
      <c r="M9" s="639">
        <v>79745</v>
      </c>
      <c r="N9" s="375">
        <f>L9-M9</f>
        <v>19</v>
      </c>
      <c r="O9" s="375">
        <f>$F9*N9</f>
        <v>1900</v>
      </c>
      <c r="P9" s="376">
        <f>O9/1000000</f>
        <v>0.0019</v>
      </c>
      <c r="Q9" s="184"/>
    </row>
    <row r="10" spans="1:17" ht="19.5" customHeight="1">
      <c r="A10" s="327">
        <v>2</v>
      </c>
      <c r="B10" s="370" t="s">
        <v>269</v>
      </c>
      <c r="C10" s="368">
        <v>4864797</v>
      </c>
      <c r="D10" s="353" t="s">
        <v>13</v>
      </c>
      <c r="E10" s="119" t="s">
        <v>361</v>
      </c>
      <c r="F10" s="369">
        <v>100</v>
      </c>
      <c r="G10" s="638">
        <v>9106</v>
      </c>
      <c r="H10" s="639">
        <v>10232</v>
      </c>
      <c r="I10" s="375">
        <f>G10-H10</f>
        <v>-1126</v>
      </c>
      <c r="J10" s="375">
        <f>$F10*I10</f>
        <v>-112600</v>
      </c>
      <c r="K10" s="376">
        <f>J10/1000000</f>
        <v>-0.1126</v>
      </c>
      <c r="L10" s="638">
        <v>999429</v>
      </c>
      <c r="M10" s="639">
        <v>999446</v>
      </c>
      <c r="N10" s="375">
        <f>L10-M10</f>
        <v>-17</v>
      </c>
      <c r="O10" s="375">
        <f>$F10*N10</f>
        <v>-1700</v>
      </c>
      <c r="P10" s="376">
        <f>O10/1000000</f>
        <v>-0.0017</v>
      </c>
      <c r="Q10" s="184"/>
    </row>
    <row r="11" spans="1:17" ht="19.5" customHeight="1">
      <c r="A11" s="327">
        <v>3</v>
      </c>
      <c r="B11" s="370" t="s">
        <v>270</v>
      </c>
      <c r="C11" s="368">
        <v>4864818</v>
      </c>
      <c r="D11" s="353" t="s">
        <v>13</v>
      </c>
      <c r="E11" s="119" t="s">
        <v>361</v>
      </c>
      <c r="F11" s="369">
        <v>100</v>
      </c>
      <c r="G11" s="638">
        <v>171624</v>
      </c>
      <c r="H11" s="639">
        <v>172739</v>
      </c>
      <c r="I11" s="375">
        <f>G11-H11</f>
        <v>-1115</v>
      </c>
      <c r="J11" s="375">
        <f>$F11*I11</f>
        <v>-111500</v>
      </c>
      <c r="K11" s="376">
        <f>J11/1000000</f>
        <v>-0.1115</v>
      </c>
      <c r="L11" s="638">
        <v>96599</v>
      </c>
      <c r="M11" s="639">
        <v>96329</v>
      </c>
      <c r="N11" s="375">
        <f>L11-M11</f>
        <v>270</v>
      </c>
      <c r="O11" s="375">
        <f>$F11*N11</f>
        <v>27000</v>
      </c>
      <c r="P11" s="376">
        <f>O11/1000000</f>
        <v>0.027</v>
      </c>
      <c r="Q11" s="184"/>
    </row>
    <row r="12" spans="1:17" ht="19.5" customHeight="1">
      <c r="A12" s="327">
        <v>4</v>
      </c>
      <c r="B12" s="370" t="s">
        <v>271</v>
      </c>
      <c r="C12" s="368">
        <v>4864842</v>
      </c>
      <c r="D12" s="353" t="s">
        <v>13</v>
      </c>
      <c r="E12" s="119" t="s">
        <v>361</v>
      </c>
      <c r="F12" s="723">
        <v>937.5</v>
      </c>
      <c r="G12" s="638">
        <v>17908</v>
      </c>
      <c r="H12" s="639">
        <v>17971</v>
      </c>
      <c r="I12" s="375">
        <f>G12-H12</f>
        <v>-63</v>
      </c>
      <c r="J12" s="375">
        <f>$F12*I12</f>
        <v>-59062.5</v>
      </c>
      <c r="K12" s="376">
        <f>J12/1000000</f>
        <v>-0.0590625</v>
      </c>
      <c r="L12" s="638">
        <v>18199</v>
      </c>
      <c r="M12" s="639">
        <v>18193</v>
      </c>
      <c r="N12" s="375">
        <f>L12-M12</f>
        <v>6</v>
      </c>
      <c r="O12" s="375">
        <f>$F12*N12</f>
        <v>5625</v>
      </c>
      <c r="P12" s="376">
        <f>O12/1000000</f>
        <v>0.005625</v>
      </c>
      <c r="Q12" s="620"/>
    </row>
    <row r="13" spans="1:17" ht="19.5" customHeight="1">
      <c r="A13" s="327"/>
      <c r="B13" s="367" t="s">
        <v>272</v>
      </c>
      <c r="C13" s="368"/>
      <c r="D13" s="353"/>
      <c r="E13" s="106"/>
      <c r="F13" s="369"/>
      <c r="G13" s="329"/>
      <c r="H13" s="360"/>
      <c r="I13" s="360"/>
      <c r="J13" s="360"/>
      <c r="K13" s="377"/>
      <c r="L13" s="383"/>
      <c r="M13" s="384"/>
      <c r="N13" s="384"/>
      <c r="O13" s="384"/>
      <c r="P13" s="385"/>
      <c r="Q13" s="184"/>
    </row>
    <row r="14" spans="1:17" ht="19.5" customHeight="1">
      <c r="A14" s="327"/>
      <c r="B14" s="367"/>
      <c r="C14" s="368"/>
      <c r="D14" s="353"/>
      <c r="E14" s="106"/>
      <c r="F14" s="369"/>
      <c r="G14" s="329"/>
      <c r="H14" s="360"/>
      <c r="I14" s="360"/>
      <c r="J14" s="360"/>
      <c r="K14" s="377"/>
      <c r="L14" s="383"/>
      <c r="M14" s="384"/>
      <c r="N14" s="384"/>
      <c r="O14" s="384"/>
      <c r="P14" s="385"/>
      <c r="Q14" s="184"/>
    </row>
    <row r="15" spans="1:17" ht="19.5" customHeight="1">
      <c r="A15" s="327">
        <v>5</v>
      </c>
      <c r="B15" s="370" t="s">
        <v>273</v>
      </c>
      <c r="C15" s="368">
        <v>4864880</v>
      </c>
      <c r="D15" s="353" t="s">
        <v>13</v>
      </c>
      <c r="E15" s="119" t="s">
        <v>361</v>
      </c>
      <c r="F15" s="369">
        <v>-500</v>
      </c>
      <c r="G15" s="638">
        <v>992774</v>
      </c>
      <c r="H15" s="639">
        <v>992774</v>
      </c>
      <c r="I15" s="375">
        <f>G15-H15</f>
        <v>0</v>
      </c>
      <c r="J15" s="375">
        <f>$F15*I15</f>
        <v>0</v>
      </c>
      <c r="K15" s="376">
        <f>J15/1000000</f>
        <v>0</v>
      </c>
      <c r="L15" s="638">
        <v>931761</v>
      </c>
      <c r="M15" s="639">
        <v>933171</v>
      </c>
      <c r="N15" s="375">
        <f>L15-M15</f>
        <v>-1410</v>
      </c>
      <c r="O15" s="375">
        <f>$F15*N15</f>
        <v>705000</v>
      </c>
      <c r="P15" s="376">
        <f>O15/1000000</f>
        <v>0.705</v>
      </c>
      <c r="Q15" s="184"/>
    </row>
    <row r="16" spans="1:17" ht="19.5" customHeight="1">
      <c r="A16" s="327">
        <v>6</v>
      </c>
      <c r="B16" s="370" t="s">
        <v>274</v>
      </c>
      <c r="C16" s="368">
        <v>4864881</v>
      </c>
      <c r="D16" s="353" t="s">
        <v>13</v>
      </c>
      <c r="E16" s="119" t="s">
        <v>361</v>
      </c>
      <c r="F16" s="369">
        <v>-500</v>
      </c>
      <c r="G16" s="638">
        <v>992994</v>
      </c>
      <c r="H16" s="639">
        <v>993605</v>
      </c>
      <c r="I16" s="375">
        <f>G16-H16</f>
        <v>-611</v>
      </c>
      <c r="J16" s="375">
        <f>$F16*I16</f>
        <v>305500</v>
      </c>
      <c r="K16" s="376">
        <f>J16/1000000</f>
        <v>0.3055</v>
      </c>
      <c r="L16" s="638">
        <v>986100</v>
      </c>
      <c r="M16" s="639">
        <v>986099</v>
      </c>
      <c r="N16" s="375">
        <f>L16-M16</f>
        <v>1</v>
      </c>
      <c r="O16" s="375">
        <f>$F16*N16</f>
        <v>-500</v>
      </c>
      <c r="P16" s="376">
        <f>O16/1000000</f>
        <v>-0.0005</v>
      </c>
      <c r="Q16" s="184"/>
    </row>
    <row r="17" spans="1:17" ht="19.5" customHeight="1">
      <c r="A17" s="327">
        <v>7</v>
      </c>
      <c r="B17" s="370" t="s">
        <v>289</v>
      </c>
      <c r="C17" s="368">
        <v>4902572</v>
      </c>
      <c r="D17" s="353" t="s">
        <v>13</v>
      </c>
      <c r="E17" s="119" t="s">
        <v>361</v>
      </c>
      <c r="F17" s="369">
        <v>300</v>
      </c>
      <c r="G17" s="638">
        <v>18</v>
      </c>
      <c r="H17" s="639">
        <v>18</v>
      </c>
      <c r="I17" s="375">
        <f>G17-H17</f>
        <v>0</v>
      </c>
      <c r="J17" s="375">
        <f>$F17*I17</f>
        <v>0</v>
      </c>
      <c r="K17" s="376">
        <f>J17/1000000</f>
        <v>0</v>
      </c>
      <c r="L17" s="638">
        <v>9</v>
      </c>
      <c r="M17" s="639">
        <v>11</v>
      </c>
      <c r="N17" s="375">
        <f>L17-M17</f>
        <v>-2</v>
      </c>
      <c r="O17" s="375">
        <f>$F17*N17</f>
        <v>-600</v>
      </c>
      <c r="P17" s="376">
        <f>O17/1000000</f>
        <v>-0.0006</v>
      </c>
      <c r="Q17" s="184"/>
    </row>
    <row r="18" spans="1:17" ht="19.5" customHeight="1">
      <c r="A18" s="327"/>
      <c r="B18" s="367"/>
      <c r="C18" s="368"/>
      <c r="D18" s="353"/>
      <c r="E18" s="119"/>
      <c r="F18" s="369"/>
      <c r="G18" s="118"/>
      <c r="H18" s="106"/>
      <c r="I18" s="52"/>
      <c r="J18" s="52"/>
      <c r="K18" s="122"/>
      <c r="L18" s="386"/>
      <c r="M18" s="23"/>
      <c r="N18" s="23"/>
      <c r="O18" s="23"/>
      <c r="P18" s="30"/>
      <c r="Q18" s="184"/>
    </row>
    <row r="19" spans="1:17" ht="19.5" customHeight="1">
      <c r="A19" s="327"/>
      <c r="B19" s="367"/>
      <c r="C19" s="368"/>
      <c r="D19" s="353"/>
      <c r="E19" s="119"/>
      <c r="F19" s="369"/>
      <c r="G19" s="118"/>
      <c r="H19" s="106"/>
      <c r="I19" s="52"/>
      <c r="J19" s="52"/>
      <c r="K19" s="122"/>
      <c r="L19" s="386"/>
      <c r="M19" s="23"/>
      <c r="N19" s="23"/>
      <c r="O19" s="23"/>
      <c r="P19" s="30"/>
      <c r="Q19" s="184"/>
    </row>
    <row r="20" spans="1:17" ht="19.5" customHeight="1">
      <c r="A20" s="327"/>
      <c r="B20" s="370"/>
      <c r="C20" s="368"/>
      <c r="D20" s="353"/>
      <c r="E20" s="119"/>
      <c r="F20" s="369"/>
      <c r="G20" s="118"/>
      <c r="H20" s="106"/>
      <c r="I20" s="52"/>
      <c r="J20" s="52"/>
      <c r="K20" s="122"/>
      <c r="L20" s="386"/>
      <c r="M20" s="23"/>
      <c r="N20" s="23"/>
      <c r="O20" s="23"/>
      <c r="P20" s="30"/>
      <c r="Q20" s="184"/>
    </row>
    <row r="21" spans="1:17" ht="19.5" customHeight="1">
      <c r="A21" s="327"/>
      <c r="B21" s="367" t="s">
        <v>275</v>
      </c>
      <c r="C21" s="368"/>
      <c r="D21" s="353"/>
      <c r="E21" s="119"/>
      <c r="F21" s="371"/>
      <c r="G21" s="118"/>
      <c r="H21" s="106"/>
      <c r="I21" s="49"/>
      <c r="J21" s="53"/>
      <c r="K21" s="379">
        <f>SUM(K9:K20)</f>
        <v>-0.4466625000000001</v>
      </c>
      <c r="L21" s="387"/>
      <c r="M21" s="384"/>
      <c r="N21" s="384"/>
      <c r="O21" s="384"/>
      <c r="P21" s="380">
        <f>SUM(P9:P20)</f>
        <v>0.736725</v>
      </c>
      <c r="Q21" s="184"/>
    </row>
    <row r="22" spans="1:17" ht="19.5" customHeight="1">
      <c r="A22" s="327"/>
      <c r="B22" s="367" t="s">
        <v>276</v>
      </c>
      <c r="C22" s="368"/>
      <c r="D22" s="353"/>
      <c r="E22" s="119"/>
      <c r="F22" s="371"/>
      <c r="G22" s="118"/>
      <c r="H22" s="106"/>
      <c r="I22" s="49"/>
      <c r="J22" s="49"/>
      <c r="K22" s="122"/>
      <c r="L22" s="386"/>
      <c r="M22" s="23"/>
      <c r="N22" s="23"/>
      <c r="O22" s="23"/>
      <c r="P22" s="30"/>
      <c r="Q22" s="184"/>
    </row>
    <row r="23" spans="1:17" ht="19.5" customHeight="1">
      <c r="A23" s="327"/>
      <c r="B23" s="367" t="s">
        <v>277</v>
      </c>
      <c r="C23" s="368"/>
      <c r="D23" s="353"/>
      <c r="E23" s="119"/>
      <c r="F23" s="371"/>
      <c r="G23" s="118"/>
      <c r="H23" s="106"/>
      <c r="I23" s="49"/>
      <c r="J23" s="49"/>
      <c r="K23" s="122"/>
      <c r="L23" s="386"/>
      <c r="M23" s="23"/>
      <c r="N23" s="23"/>
      <c r="O23" s="23"/>
      <c r="P23" s="30"/>
      <c r="Q23" s="184"/>
    </row>
    <row r="24" spans="1:17" ht="19.5" customHeight="1">
      <c r="A24" s="327">
        <v>8</v>
      </c>
      <c r="B24" s="370" t="s">
        <v>278</v>
      </c>
      <c r="C24" s="368">
        <v>4864794</v>
      </c>
      <c r="D24" s="353" t="s">
        <v>13</v>
      </c>
      <c r="E24" s="119" t="s">
        <v>361</v>
      </c>
      <c r="F24" s="369">
        <v>200</v>
      </c>
      <c r="G24" s="638">
        <v>949668</v>
      </c>
      <c r="H24" s="639">
        <v>950122</v>
      </c>
      <c r="I24" s="375">
        <f>G24-H24</f>
        <v>-454</v>
      </c>
      <c r="J24" s="375">
        <f>$F24*I24</f>
        <v>-90800</v>
      </c>
      <c r="K24" s="376">
        <f>J24/1000000</f>
        <v>-0.0908</v>
      </c>
      <c r="L24" s="638">
        <v>991783</v>
      </c>
      <c r="M24" s="639">
        <v>991689</v>
      </c>
      <c r="N24" s="375">
        <f>L24-M24</f>
        <v>94</v>
      </c>
      <c r="O24" s="375">
        <f>$F24*N24</f>
        <v>18800</v>
      </c>
      <c r="P24" s="376">
        <f>O24/1000000</f>
        <v>0.0188</v>
      </c>
      <c r="Q24" s="184"/>
    </row>
    <row r="25" spans="1:17" ht="19.5" customHeight="1">
      <c r="A25" s="327">
        <v>9</v>
      </c>
      <c r="B25" s="370" t="s">
        <v>279</v>
      </c>
      <c r="C25" s="368">
        <v>4864795</v>
      </c>
      <c r="D25" s="353" t="s">
        <v>13</v>
      </c>
      <c r="E25" s="119" t="s">
        <v>361</v>
      </c>
      <c r="F25" s="369">
        <v>100</v>
      </c>
      <c r="G25" s="638">
        <v>857569</v>
      </c>
      <c r="H25" s="639">
        <v>861137</v>
      </c>
      <c r="I25" s="375">
        <f>G25-H25</f>
        <v>-3568</v>
      </c>
      <c r="J25" s="375">
        <f>$F25*I25</f>
        <v>-356800</v>
      </c>
      <c r="K25" s="376">
        <f>J25/1000000</f>
        <v>-0.3568</v>
      </c>
      <c r="L25" s="638">
        <v>928134</v>
      </c>
      <c r="M25" s="639">
        <v>928162</v>
      </c>
      <c r="N25" s="375">
        <f>L25-M25</f>
        <v>-28</v>
      </c>
      <c r="O25" s="375">
        <f>$F25*N25</f>
        <v>-2800</v>
      </c>
      <c r="P25" s="376">
        <f>O25/1000000</f>
        <v>-0.0028</v>
      </c>
      <c r="Q25" s="184"/>
    </row>
    <row r="26" spans="1:17" ht="19.5" customHeight="1">
      <c r="A26" s="327"/>
      <c r="B26" s="370"/>
      <c r="C26" s="368"/>
      <c r="D26" s="353"/>
      <c r="E26" s="119"/>
      <c r="F26" s="369"/>
      <c r="G26" s="118"/>
      <c r="H26" s="106"/>
      <c r="I26" s="52"/>
      <c r="J26" s="52"/>
      <c r="K26" s="122"/>
      <c r="L26" s="386"/>
      <c r="M26" s="23"/>
      <c r="N26" s="23"/>
      <c r="O26" s="23"/>
      <c r="P26" s="30"/>
      <c r="Q26" s="184"/>
    </row>
    <row r="27" spans="1:17" ht="19.5" customHeight="1">
      <c r="A27" s="327"/>
      <c r="B27" s="367" t="s">
        <v>280</v>
      </c>
      <c r="C27" s="370"/>
      <c r="D27" s="353"/>
      <c r="E27" s="119"/>
      <c r="F27" s="371"/>
      <c r="G27" s="118"/>
      <c r="H27" s="106"/>
      <c r="I27" s="49"/>
      <c r="J27" s="53"/>
      <c r="K27" s="380">
        <f>SUM(K24:K26)</f>
        <v>-0.4476</v>
      </c>
      <c r="L27" s="387"/>
      <c r="M27" s="384"/>
      <c r="N27" s="384"/>
      <c r="O27" s="384"/>
      <c r="P27" s="380">
        <f>SUM(P24:P26)</f>
        <v>0.016</v>
      </c>
      <c r="Q27" s="184"/>
    </row>
    <row r="28" spans="1:17" ht="19.5" customHeight="1">
      <c r="A28" s="327"/>
      <c r="B28" s="367" t="s">
        <v>281</v>
      </c>
      <c r="C28" s="368"/>
      <c r="D28" s="353"/>
      <c r="E28" s="106"/>
      <c r="F28" s="369"/>
      <c r="G28" s="118"/>
      <c r="H28" s="106"/>
      <c r="I28" s="52"/>
      <c r="J28" s="48"/>
      <c r="K28" s="122"/>
      <c r="L28" s="386"/>
      <c r="M28" s="23"/>
      <c r="N28" s="23"/>
      <c r="O28" s="23"/>
      <c r="P28" s="30"/>
      <c r="Q28" s="184"/>
    </row>
    <row r="29" spans="1:17" ht="19.5" customHeight="1">
      <c r="A29" s="327"/>
      <c r="B29" s="367" t="s">
        <v>277</v>
      </c>
      <c r="C29" s="368"/>
      <c r="D29" s="353"/>
      <c r="E29" s="106"/>
      <c r="F29" s="369"/>
      <c r="G29" s="118"/>
      <c r="H29" s="106"/>
      <c r="I29" s="52"/>
      <c r="J29" s="48"/>
      <c r="K29" s="122"/>
      <c r="L29" s="386"/>
      <c r="M29" s="23"/>
      <c r="N29" s="23"/>
      <c r="O29" s="23"/>
      <c r="P29" s="30"/>
      <c r="Q29" s="184"/>
    </row>
    <row r="30" spans="1:17" ht="19.5" customHeight="1">
      <c r="A30" s="327">
        <v>10</v>
      </c>
      <c r="B30" s="370" t="s">
        <v>282</v>
      </c>
      <c r="C30" s="368">
        <v>4864819</v>
      </c>
      <c r="D30" s="353" t="s">
        <v>13</v>
      </c>
      <c r="E30" s="119" t="s">
        <v>361</v>
      </c>
      <c r="F30" s="372">
        <v>200</v>
      </c>
      <c r="G30" s="638">
        <v>179605</v>
      </c>
      <c r="H30" s="639">
        <v>177364</v>
      </c>
      <c r="I30" s="375">
        <f aca="true" t="shared" si="0" ref="I30:I35">G30-H30</f>
        <v>2241</v>
      </c>
      <c r="J30" s="375">
        <f aca="true" t="shared" si="1" ref="J30:J35">$F30*I30</f>
        <v>448200</v>
      </c>
      <c r="K30" s="376">
        <f aca="true" t="shared" si="2" ref="K30:K35">J30/1000000</f>
        <v>0.4482</v>
      </c>
      <c r="L30" s="638">
        <v>263301</v>
      </c>
      <c r="M30" s="639">
        <v>263202</v>
      </c>
      <c r="N30" s="375">
        <f aca="true" t="shared" si="3" ref="N30:N35">L30-M30</f>
        <v>99</v>
      </c>
      <c r="O30" s="375">
        <f aca="true" t="shared" si="4" ref="O30:O35">$F30*N30</f>
        <v>19800</v>
      </c>
      <c r="P30" s="376">
        <f aca="true" t="shared" si="5" ref="P30:P35">O30/1000000</f>
        <v>0.0198</v>
      </c>
      <c r="Q30" s="184"/>
    </row>
    <row r="31" spans="1:17" ht="19.5" customHeight="1">
      <c r="A31" s="327">
        <v>11</v>
      </c>
      <c r="B31" s="370" t="s">
        <v>283</v>
      </c>
      <c r="C31" s="368">
        <v>4864801</v>
      </c>
      <c r="D31" s="353" t="s">
        <v>13</v>
      </c>
      <c r="E31" s="119" t="s">
        <v>361</v>
      </c>
      <c r="F31" s="372">
        <v>200</v>
      </c>
      <c r="G31" s="638">
        <v>66542</v>
      </c>
      <c r="H31" s="639">
        <v>66061</v>
      </c>
      <c r="I31" s="375">
        <f t="shared" si="0"/>
        <v>481</v>
      </c>
      <c r="J31" s="375">
        <f t="shared" si="1"/>
        <v>96200</v>
      </c>
      <c r="K31" s="376">
        <f t="shared" si="2"/>
        <v>0.0962</v>
      </c>
      <c r="L31" s="638">
        <v>41144</v>
      </c>
      <c r="M31" s="639">
        <v>41136</v>
      </c>
      <c r="N31" s="375">
        <f t="shared" si="3"/>
        <v>8</v>
      </c>
      <c r="O31" s="375">
        <f t="shared" si="4"/>
        <v>1600</v>
      </c>
      <c r="P31" s="376">
        <f t="shared" si="5"/>
        <v>0.0016</v>
      </c>
      <c r="Q31" s="184"/>
    </row>
    <row r="32" spans="1:17" ht="19.5" customHeight="1">
      <c r="A32" s="327">
        <v>12</v>
      </c>
      <c r="B32" s="370" t="s">
        <v>284</v>
      </c>
      <c r="C32" s="368">
        <v>4864820</v>
      </c>
      <c r="D32" s="353" t="s">
        <v>13</v>
      </c>
      <c r="E32" s="119" t="s">
        <v>361</v>
      </c>
      <c r="F32" s="372">
        <v>100</v>
      </c>
      <c r="G32" s="638">
        <v>96497</v>
      </c>
      <c r="H32" s="639">
        <v>95625</v>
      </c>
      <c r="I32" s="375">
        <f t="shared" si="0"/>
        <v>872</v>
      </c>
      <c r="J32" s="375">
        <f t="shared" si="1"/>
        <v>87200</v>
      </c>
      <c r="K32" s="376">
        <f t="shared" si="2"/>
        <v>0.0872</v>
      </c>
      <c r="L32" s="638">
        <v>71702</v>
      </c>
      <c r="M32" s="639">
        <v>71690</v>
      </c>
      <c r="N32" s="375">
        <f t="shared" si="3"/>
        <v>12</v>
      </c>
      <c r="O32" s="375">
        <f t="shared" si="4"/>
        <v>1200</v>
      </c>
      <c r="P32" s="376">
        <f t="shared" si="5"/>
        <v>0.0012</v>
      </c>
      <c r="Q32" s="184"/>
    </row>
    <row r="33" spans="1:17" ht="19.5" customHeight="1">
      <c r="A33" s="327">
        <v>13</v>
      </c>
      <c r="B33" s="370" t="s">
        <v>285</v>
      </c>
      <c r="C33" s="368">
        <v>4865168</v>
      </c>
      <c r="D33" s="353" t="s">
        <v>13</v>
      </c>
      <c r="E33" s="119" t="s">
        <v>361</v>
      </c>
      <c r="F33" s="372">
        <v>1000</v>
      </c>
      <c r="G33" s="638">
        <v>987697</v>
      </c>
      <c r="H33" s="639">
        <v>987660</v>
      </c>
      <c r="I33" s="375">
        <f t="shared" si="0"/>
        <v>37</v>
      </c>
      <c r="J33" s="375">
        <f t="shared" si="1"/>
        <v>37000</v>
      </c>
      <c r="K33" s="376">
        <f t="shared" si="2"/>
        <v>0.037</v>
      </c>
      <c r="L33" s="638">
        <v>998301</v>
      </c>
      <c r="M33" s="639">
        <v>998282</v>
      </c>
      <c r="N33" s="375">
        <f t="shared" si="3"/>
        <v>19</v>
      </c>
      <c r="O33" s="375">
        <f t="shared" si="4"/>
        <v>19000</v>
      </c>
      <c r="P33" s="376">
        <f t="shared" si="5"/>
        <v>0.019</v>
      </c>
      <c r="Q33" s="184"/>
    </row>
    <row r="34" spans="1:17" ht="19.5" customHeight="1">
      <c r="A34" s="327">
        <v>14</v>
      </c>
      <c r="B34" s="370" t="s">
        <v>286</v>
      </c>
      <c r="C34" s="368">
        <v>4864802</v>
      </c>
      <c r="D34" s="353" t="s">
        <v>13</v>
      </c>
      <c r="E34" s="119" t="s">
        <v>361</v>
      </c>
      <c r="F34" s="372">
        <v>100</v>
      </c>
      <c r="G34" s="638">
        <v>980396</v>
      </c>
      <c r="H34" s="639">
        <v>980914</v>
      </c>
      <c r="I34" s="375">
        <f t="shared" si="0"/>
        <v>-518</v>
      </c>
      <c r="J34" s="375">
        <f t="shared" si="1"/>
        <v>-51800</v>
      </c>
      <c r="K34" s="376">
        <f t="shared" si="2"/>
        <v>-0.0518</v>
      </c>
      <c r="L34" s="638">
        <v>7274</v>
      </c>
      <c r="M34" s="639">
        <v>7281</v>
      </c>
      <c r="N34" s="375">
        <f t="shared" si="3"/>
        <v>-7</v>
      </c>
      <c r="O34" s="375">
        <f t="shared" si="4"/>
        <v>-700</v>
      </c>
      <c r="P34" s="376">
        <f t="shared" si="5"/>
        <v>-0.0007</v>
      </c>
      <c r="Q34" s="184"/>
    </row>
    <row r="35" spans="1:17" ht="19.5" customHeight="1">
      <c r="A35" s="327">
        <v>15</v>
      </c>
      <c r="B35" s="370" t="s">
        <v>392</v>
      </c>
      <c r="C35" s="368">
        <v>5128400</v>
      </c>
      <c r="D35" s="353" t="s">
        <v>13</v>
      </c>
      <c r="E35" s="119" t="s">
        <v>361</v>
      </c>
      <c r="F35" s="372">
        <v>937.5</v>
      </c>
      <c r="G35" s="638">
        <v>9</v>
      </c>
      <c r="H35" s="639">
        <v>9</v>
      </c>
      <c r="I35" s="375">
        <f t="shared" si="0"/>
        <v>0</v>
      </c>
      <c r="J35" s="375">
        <f t="shared" si="1"/>
        <v>0</v>
      </c>
      <c r="K35" s="376">
        <f t="shared" si="2"/>
        <v>0</v>
      </c>
      <c r="L35" s="638">
        <v>1599</v>
      </c>
      <c r="M35" s="639">
        <v>1765</v>
      </c>
      <c r="N35" s="375">
        <f t="shared" si="3"/>
        <v>-166</v>
      </c>
      <c r="O35" s="375">
        <f t="shared" si="4"/>
        <v>-155625</v>
      </c>
      <c r="P35" s="722">
        <f t="shared" si="5"/>
        <v>-0.155625</v>
      </c>
      <c r="Q35" s="184"/>
    </row>
    <row r="36" spans="1:17" ht="19.5" customHeight="1">
      <c r="A36" s="327"/>
      <c r="B36" s="367" t="s">
        <v>272</v>
      </c>
      <c r="C36" s="368"/>
      <c r="D36" s="353"/>
      <c r="E36" s="106"/>
      <c r="F36" s="369"/>
      <c r="G36" s="329"/>
      <c r="H36" s="360"/>
      <c r="I36" s="360"/>
      <c r="J36" s="378"/>
      <c r="K36" s="377"/>
      <c r="L36" s="383"/>
      <c r="M36" s="384"/>
      <c r="N36" s="384"/>
      <c r="O36" s="384"/>
      <c r="P36" s="385"/>
      <c r="Q36" s="184"/>
    </row>
    <row r="37" spans="1:17" ht="19.5" customHeight="1">
      <c r="A37" s="327">
        <v>16</v>
      </c>
      <c r="B37" s="370" t="s">
        <v>287</v>
      </c>
      <c r="C37" s="368">
        <v>4864882</v>
      </c>
      <c r="D37" s="353" t="s">
        <v>13</v>
      </c>
      <c r="E37" s="119" t="s">
        <v>361</v>
      </c>
      <c r="F37" s="372">
        <v>-625</v>
      </c>
      <c r="G37" s="638">
        <v>991279</v>
      </c>
      <c r="H37" s="639">
        <v>991488</v>
      </c>
      <c r="I37" s="375">
        <f>G37-H37</f>
        <v>-209</v>
      </c>
      <c r="J37" s="375">
        <f>$F37*I37</f>
        <v>130625</v>
      </c>
      <c r="K37" s="376">
        <f>J37/1000000</f>
        <v>0.130625</v>
      </c>
      <c r="L37" s="638">
        <v>995561</v>
      </c>
      <c r="M37" s="639">
        <v>995562</v>
      </c>
      <c r="N37" s="375">
        <f>L37-M37</f>
        <v>-1</v>
      </c>
      <c r="O37" s="375">
        <f>$F37*N37</f>
        <v>625</v>
      </c>
      <c r="P37" s="722">
        <f>O37/1000000</f>
        <v>0.000625</v>
      </c>
      <c r="Q37" s="620"/>
    </row>
    <row r="38" spans="1:17" ht="19.5" customHeight="1">
      <c r="A38" s="327">
        <v>17</v>
      </c>
      <c r="B38" s="370" t="s">
        <v>290</v>
      </c>
      <c r="C38" s="368">
        <v>4902572</v>
      </c>
      <c r="D38" s="353" t="s">
        <v>13</v>
      </c>
      <c r="E38" s="119" t="s">
        <v>361</v>
      </c>
      <c r="F38" s="372">
        <v>-300</v>
      </c>
      <c r="G38" s="638">
        <v>18</v>
      </c>
      <c r="H38" s="639">
        <v>18</v>
      </c>
      <c r="I38" s="375">
        <f>G38-H38</f>
        <v>0</v>
      </c>
      <c r="J38" s="375">
        <f>$F38*I38</f>
        <v>0</v>
      </c>
      <c r="K38" s="376">
        <f>J38/1000000</f>
        <v>0</v>
      </c>
      <c r="L38" s="638">
        <v>9</v>
      </c>
      <c r="M38" s="639">
        <v>11</v>
      </c>
      <c r="N38" s="375">
        <f>L38-M38</f>
        <v>-2</v>
      </c>
      <c r="O38" s="375">
        <f>$F38*N38</f>
        <v>600</v>
      </c>
      <c r="P38" s="376">
        <f>O38/1000000</f>
        <v>0.0006</v>
      </c>
      <c r="Q38" s="184"/>
    </row>
    <row r="39" spans="1:17" ht="19.5" customHeight="1">
      <c r="A39" s="327"/>
      <c r="B39" s="367"/>
      <c r="C39" s="368"/>
      <c r="D39" s="368"/>
      <c r="E39" s="370"/>
      <c r="F39" s="368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3"/>
      <c r="B40" s="374" t="s">
        <v>288</v>
      </c>
      <c r="C40" s="374"/>
      <c r="D40" s="374"/>
      <c r="E40" s="374"/>
      <c r="F40" s="374"/>
      <c r="G40" s="128"/>
      <c r="H40" s="127"/>
      <c r="I40" s="127"/>
      <c r="J40" s="127"/>
      <c r="K40" s="618">
        <f>SUM(K30:K39)</f>
        <v>0.747425</v>
      </c>
      <c r="L40" s="388"/>
      <c r="M40" s="389"/>
      <c r="N40" s="389"/>
      <c r="O40" s="389"/>
      <c r="P40" s="381">
        <f>SUM(P30:P39)</f>
        <v>-0.11350000000000002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0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30" t="s">
        <v>347</v>
      </c>
      <c r="K44" s="392">
        <f>K21</f>
        <v>-0.4466625000000001</v>
      </c>
      <c r="L44" s="391"/>
      <c r="M44" s="391"/>
      <c r="N44" s="391"/>
      <c r="O44" s="391"/>
      <c r="P44" s="392">
        <f>P21</f>
        <v>0.736725</v>
      </c>
    </row>
    <row r="45" spans="2:16" ht="21.75">
      <c r="B45" s="230" t="s">
        <v>348</v>
      </c>
      <c r="K45" s="392">
        <f>K27</f>
        <v>-0.4476</v>
      </c>
      <c r="L45" s="391"/>
      <c r="M45" s="391"/>
      <c r="N45" s="391"/>
      <c r="O45" s="391"/>
      <c r="P45" s="392">
        <f>P27</f>
        <v>0.016</v>
      </c>
    </row>
    <row r="46" spans="2:16" ht="21.75">
      <c r="B46" s="230" t="s">
        <v>349</v>
      </c>
      <c r="K46" s="392">
        <f>K40</f>
        <v>0.747425</v>
      </c>
      <c r="L46" s="391"/>
      <c r="M46" s="391"/>
      <c r="N46" s="391"/>
      <c r="O46" s="391"/>
      <c r="P46" s="612">
        <f>P40</f>
        <v>-0.11350000000000002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A19">
      <selection activeCell="M39" sqref="M3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251</v>
      </c>
    </row>
    <row r="2" spans="1:16" ht="20.25">
      <c r="A2" s="401" t="s">
        <v>252</v>
      </c>
      <c r="P2" s="349" t="str">
        <f>NDPL!Q1</f>
        <v>SEPTEMBER-2012</v>
      </c>
    </row>
    <row r="3" spans="1:9" ht="18">
      <c r="A3" s="226" t="s">
        <v>366</v>
      </c>
      <c r="B3" s="226"/>
      <c r="C3" s="320"/>
      <c r="D3" s="321"/>
      <c r="E3" s="321"/>
      <c r="F3" s="320"/>
      <c r="G3" s="320"/>
      <c r="H3" s="320"/>
      <c r="I3" s="320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01/10/12</v>
      </c>
      <c r="H5" s="41" t="str">
        <f>NDPL!H5</f>
        <v>INTIAL READING 01/09/12</v>
      </c>
      <c r="I5" s="41" t="s">
        <v>4</v>
      </c>
      <c r="J5" s="41" t="s">
        <v>5</v>
      </c>
      <c r="K5" s="41" t="s">
        <v>6</v>
      </c>
      <c r="L5" s="43" t="str">
        <f>NDPL!G5</f>
        <v>FINAL READING 01/10/12</v>
      </c>
      <c r="M5" s="41" t="str">
        <f>NDPL!H5</f>
        <v>INTIAL READING 01/09/12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48" t="s">
        <v>297</v>
      </c>
      <c r="C8" s="646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49" t="s">
        <v>298</v>
      </c>
      <c r="C9" s="650" t="s">
        <v>292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29">
        <v>1</v>
      </c>
      <c r="B10" s="645" t="s">
        <v>293</v>
      </c>
      <c r="C10" s="646">
        <v>4902497</v>
      </c>
      <c r="D10" s="709" t="s">
        <v>13</v>
      </c>
      <c r="E10" s="148" t="s">
        <v>370</v>
      </c>
      <c r="F10" s="647">
        <v>2000</v>
      </c>
      <c r="G10" s="638">
        <v>6367</v>
      </c>
      <c r="H10" s="639">
        <v>6221</v>
      </c>
      <c r="I10" s="639">
        <f>G10-H10</f>
        <v>146</v>
      </c>
      <c r="J10" s="639">
        <f>$F10*I10</f>
        <v>292000</v>
      </c>
      <c r="K10" s="639">
        <f>J10/1000000</f>
        <v>0.292</v>
      </c>
      <c r="L10" s="638">
        <v>223</v>
      </c>
      <c r="M10" s="639">
        <v>223</v>
      </c>
      <c r="N10" s="603">
        <f>L10-M10</f>
        <v>0</v>
      </c>
      <c r="O10" s="603">
        <f>$F10*N10</f>
        <v>0</v>
      </c>
      <c r="P10" s="605">
        <f>O10/1000000</f>
        <v>0</v>
      </c>
      <c r="Q10" s="184"/>
    </row>
    <row r="11" spans="1:17" ht="20.25">
      <c r="A11" s="629">
        <v>2</v>
      </c>
      <c r="B11" s="645" t="s">
        <v>295</v>
      </c>
      <c r="C11" s="646">
        <v>4902498</v>
      </c>
      <c r="D11" s="709" t="s">
        <v>13</v>
      </c>
      <c r="E11" s="148" t="s">
        <v>370</v>
      </c>
      <c r="F11" s="647">
        <v>2000</v>
      </c>
      <c r="G11" s="638">
        <v>9749</v>
      </c>
      <c r="H11" s="639">
        <v>9683</v>
      </c>
      <c r="I11" s="639">
        <f>G11-H11</f>
        <v>66</v>
      </c>
      <c r="J11" s="639">
        <f>$F11*I11</f>
        <v>132000</v>
      </c>
      <c r="K11" s="639">
        <f>J11/1000000</f>
        <v>0.132</v>
      </c>
      <c r="L11" s="638">
        <v>1006</v>
      </c>
      <c r="M11" s="639">
        <v>667</v>
      </c>
      <c r="N11" s="603">
        <f>L11-M11</f>
        <v>339</v>
      </c>
      <c r="O11" s="603">
        <f>$F11*N11</f>
        <v>678000</v>
      </c>
      <c r="P11" s="605">
        <f>O11/1000000</f>
        <v>0.678</v>
      </c>
      <c r="Q11" s="184"/>
    </row>
    <row r="12" spans="1:17" ht="14.25">
      <c r="A12" s="118"/>
      <c r="B12" s="154"/>
      <c r="C12" s="136"/>
      <c r="D12" s="709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09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09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09"/>
      <c r="E15" s="155"/>
      <c r="F15" s="156"/>
      <c r="G15" s="162"/>
      <c r="H15" s="661" t="s">
        <v>333</v>
      </c>
      <c r="I15" s="640"/>
      <c r="J15" s="375"/>
      <c r="K15" s="641">
        <f>SUM(K10:K11)</f>
        <v>0.424</v>
      </c>
      <c r="L15" s="224"/>
      <c r="M15" s="662" t="s">
        <v>333</v>
      </c>
      <c r="N15" s="642"/>
      <c r="O15" s="634"/>
      <c r="P15" s="643">
        <f>SUM(P10:P11)</f>
        <v>0.678</v>
      </c>
      <c r="Q15" s="184"/>
    </row>
    <row r="16" spans="1:17" ht="18">
      <c r="A16" s="118"/>
      <c r="B16" s="396" t="s">
        <v>12</v>
      </c>
      <c r="C16" s="395"/>
      <c r="D16" s="709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299</v>
      </c>
      <c r="C17" s="188" t="s">
        <v>292</v>
      </c>
      <c r="D17" s="710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29">
        <v>3</v>
      </c>
      <c r="B18" s="394" t="s">
        <v>293</v>
      </c>
      <c r="C18" s="395">
        <v>4902505</v>
      </c>
      <c r="D18" s="709" t="s">
        <v>13</v>
      </c>
      <c r="E18" s="148" t="s">
        <v>370</v>
      </c>
      <c r="F18" s="651">
        <v>1000</v>
      </c>
      <c r="G18" s="638">
        <v>999076</v>
      </c>
      <c r="H18" s="639">
        <v>999161</v>
      </c>
      <c r="I18" s="639">
        <f>G18-H18</f>
        <v>-85</v>
      </c>
      <c r="J18" s="639">
        <f>$F18*I18</f>
        <v>-85000</v>
      </c>
      <c r="K18" s="639">
        <f>J18/1000000</f>
        <v>-0.085</v>
      </c>
      <c r="L18" s="638">
        <v>42462</v>
      </c>
      <c r="M18" s="639">
        <v>42553</v>
      </c>
      <c r="N18" s="603">
        <f>L18-M18</f>
        <v>-91</v>
      </c>
      <c r="O18" s="603">
        <f>$F18*N18</f>
        <v>-91000</v>
      </c>
      <c r="P18" s="605">
        <f>O18/1000000</f>
        <v>-0.091</v>
      </c>
      <c r="Q18" s="184"/>
    </row>
    <row r="19" spans="1:17" ht="20.25" customHeight="1">
      <c r="A19" s="329">
        <v>4</v>
      </c>
      <c r="B19" s="394" t="s">
        <v>295</v>
      </c>
      <c r="C19" s="395">
        <v>4902506</v>
      </c>
      <c r="D19" s="709" t="s">
        <v>13</v>
      </c>
      <c r="E19" s="148" t="s">
        <v>370</v>
      </c>
      <c r="F19" s="651">
        <v>1000</v>
      </c>
      <c r="G19" s="638">
        <v>985036</v>
      </c>
      <c r="H19" s="639">
        <v>985136</v>
      </c>
      <c r="I19" s="639">
        <f>G19-H19</f>
        <v>-100</v>
      </c>
      <c r="J19" s="639">
        <f>$F19*I19</f>
        <v>-100000</v>
      </c>
      <c r="K19" s="639">
        <f>J19/1000000</f>
        <v>-0.1</v>
      </c>
      <c r="L19" s="638">
        <v>980826</v>
      </c>
      <c r="M19" s="639">
        <v>981517</v>
      </c>
      <c r="N19" s="603">
        <f>L19-M19</f>
        <v>-691</v>
      </c>
      <c r="O19" s="603">
        <f>$F19*N19</f>
        <v>-691000</v>
      </c>
      <c r="P19" s="605">
        <f>O19/1000000</f>
        <v>-0.691</v>
      </c>
      <c r="Q19" s="719"/>
    </row>
    <row r="20" spans="1:17" ht="12.75">
      <c r="A20" s="25"/>
      <c r="B20" s="21"/>
      <c r="C20" s="21"/>
      <c r="D20" s="21"/>
      <c r="E20" s="21"/>
      <c r="F20" s="21"/>
      <c r="G20" s="25"/>
      <c r="H20" s="21"/>
      <c r="I20" s="21"/>
      <c r="J20" s="21"/>
      <c r="K20" s="21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25"/>
      <c r="M21" s="21"/>
      <c r="N21" s="21"/>
      <c r="O21" s="21"/>
      <c r="P21" s="125"/>
      <c r="Q21" s="184"/>
    </row>
    <row r="22" spans="1:17" ht="18">
      <c r="A22" s="25"/>
      <c r="B22" s="21"/>
      <c r="C22" s="21"/>
      <c r="D22" s="21"/>
      <c r="E22" s="21"/>
      <c r="F22" s="21"/>
      <c r="G22" s="25"/>
      <c r="H22" s="664" t="s">
        <v>333</v>
      </c>
      <c r="I22" s="663"/>
      <c r="J22" s="532"/>
      <c r="K22" s="644">
        <f>SUM(K18:K19)</f>
        <v>-0.185</v>
      </c>
      <c r="L22" s="25"/>
      <c r="M22" s="664" t="s">
        <v>333</v>
      </c>
      <c r="N22" s="644"/>
      <c r="O22" s="532"/>
      <c r="P22" s="644">
        <f>SUM(P18:P19)</f>
        <v>-0.7819999999999999</v>
      </c>
      <c r="Q22" s="184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4"/>
    </row>
    <row r="24" spans="1:17" ht="13.5" thickBot="1">
      <c r="A24" s="31"/>
      <c r="B24" s="32"/>
      <c r="C24" s="32"/>
      <c r="D24" s="32"/>
      <c r="E24" s="32"/>
      <c r="F24" s="32"/>
      <c r="G24" s="31"/>
      <c r="H24" s="32"/>
      <c r="I24" s="241"/>
      <c r="J24" s="32"/>
      <c r="K24" s="242"/>
      <c r="L24" s="31"/>
      <c r="M24" s="32"/>
      <c r="N24" s="241"/>
      <c r="O24" s="32"/>
      <c r="P24" s="242"/>
      <c r="Q24" s="185"/>
    </row>
    <row r="25" ht="13.5" thickTop="1"/>
    <row r="29" spans="1:16" ht="18">
      <c r="A29" s="652" t="s">
        <v>301</v>
      </c>
      <c r="B29" s="227"/>
      <c r="C29" s="227"/>
      <c r="D29" s="227"/>
      <c r="E29" s="227"/>
      <c r="F29" s="227"/>
      <c r="K29" s="164">
        <f>(K15+K22)</f>
        <v>0.239</v>
      </c>
      <c r="L29" s="165"/>
      <c r="M29" s="165"/>
      <c r="N29" s="165"/>
      <c r="O29" s="165"/>
      <c r="P29" s="164">
        <f>(P15+P22)</f>
        <v>-0.10399999999999987</v>
      </c>
    </row>
    <row r="32" spans="1:2" ht="18">
      <c r="A32" s="652" t="s">
        <v>302</v>
      </c>
      <c r="B32" s="652" t="s">
        <v>303</v>
      </c>
    </row>
    <row r="33" spans="1:16" ht="18">
      <c r="A33" s="243"/>
      <c r="B33" s="243"/>
      <c r="H33" s="189" t="s">
        <v>304</v>
      </c>
      <c r="I33" s="227"/>
      <c r="J33" s="189"/>
      <c r="K33" s="336">
        <v>0</v>
      </c>
      <c r="L33" s="336"/>
      <c r="M33" s="336"/>
      <c r="N33" s="336"/>
      <c r="O33" s="336"/>
      <c r="P33" s="336">
        <v>0</v>
      </c>
    </row>
    <row r="34" spans="8:16" ht="18">
      <c r="H34" s="189" t="s">
        <v>305</v>
      </c>
      <c r="I34" s="227"/>
      <c r="J34" s="189"/>
      <c r="K34" s="336">
        <f>BRPL!K17</f>
        <v>0</v>
      </c>
      <c r="L34" s="336"/>
      <c r="M34" s="336"/>
      <c r="N34" s="336"/>
      <c r="O34" s="336"/>
      <c r="P34" s="336">
        <f>BRPL!P17</f>
        <v>0</v>
      </c>
    </row>
    <row r="35" spans="8:16" ht="18">
      <c r="H35" s="189" t="s">
        <v>306</v>
      </c>
      <c r="I35" s="227"/>
      <c r="J35" s="189"/>
      <c r="K35" s="227">
        <f>BYPL!K32</f>
        <v>-0.1399</v>
      </c>
      <c r="L35" s="227"/>
      <c r="M35" s="653"/>
      <c r="N35" s="227"/>
      <c r="O35" s="227"/>
      <c r="P35" s="227">
        <f>BYPL!P32</f>
        <v>-4.142399999999999</v>
      </c>
    </row>
    <row r="36" spans="8:16" ht="18">
      <c r="H36" s="189" t="s">
        <v>307</v>
      </c>
      <c r="I36" s="227"/>
      <c r="J36" s="189"/>
      <c r="K36" s="227">
        <f>NDMC!K32</f>
        <v>-0.013999999999999999</v>
      </c>
      <c r="L36" s="227"/>
      <c r="M36" s="227"/>
      <c r="N36" s="227"/>
      <c r="O36" s="227"/>
      <c r="P36" s="227">
        <f>NDMC!P32</f>
        <v>3.6944</v>
      </c>
    </row>
    <row r="37" spans="8:16" ht="18">
      <c r="H37" s="189" t="s">
        <v>308</v>
      </c>
      <c r="I37" s="227"/>
      <c r="J37" s="189"/>
      <c r="K37" s="227"/>
      <c r="L37" s="227"/>
      <c r="M37" s="227"/>
      <c r="N37" s="227"/>
      <c r="O37" s="227"/>
      <c r="P37" s="227"/>
    </row>
    <row r="38" spans="8:16" ht="18">
      <c r="H38" s="654" t="s">
        <v>309</v>
      </c>
      <c r="I38" s="189"/>
      <c r="J38" s="189"/>
      <c r="K38" s="189">
        <f>SUM(K33:K37)</f>
        <v>-0.15389999999999998</v>
      </c>
      <c r="L38" s="227"/>
      <c r="M38" s="227"/>
      <c r="N38" s="227"/>
      <c r="O38" s="227"/>
      <c r="P38" s="189">
        <f>SUM(P33:P37)</f>
        <v>-0.4479999999999995</v>
      </c>
    </row>
    <row r="39" spans="8:16" ht="18">
      <c r="H39" s="227"/>
      <c r="I39" s="227"/>
      <c r="J39" s="227"/>
      <c r="K39" s="227"/>
      <c r="L39" s="227"/>
      <c r="M39" s="227"/>
      <c r="N39" s="227"/>
      <c r="O39" s="227"/>
      <c r="P39" s="227"/>
    </row>
    <row r="40" spans="1:16" ht="18">
      <c r="A40" s="652" t="s">
        <v>334</v>
      </c>
      <c r="B40" s="138"/>
      <c r="C40" s="138"/>
      <c r="D40" s="138"/>
      <c r="E40" s="138"/>
      <c r="F40" s="138"/>
      <c r="G40" s="138"/>
      <c r="H40" s="189"/>
      <c r="I40" s="655"/>
      <c r="J40" s="189"/>
      <c r="K40" s="655">
        <f>K29+K38</f>
        <v>0.08510000000000001</v>
      </c>
      <c r="L40" s="227"/>
      <c r="M40" s="227"/>
      <c r="N40" s="227"/>
      <c r="O40" s="227"/>
      <c r="P40" s="655">
        <f>P29+P38</f>
        <v>-0.5519999999999994</v>
      </c>
    </row>
    <row r="41" spans="1:10" ht="18">
      <c r="A41" s="189"/>
      <c r="B41" s="137"/>
      <c r="C41" s="138"/>
      <c r="D41" s="138"/>
      <c r="E41" s="138"/>
      <c r="F41" s="138"/>
      <c r="G41" s="138"/>
      <c r="H41" s="138"/>
      <c r="I41" s="167"/>
      <c r="J41" s="138"/>
    </row>
    <row r="42" spans="1:10" ht="18">
      <c r="A42" s="654" t="s">
        <v>310</v>
      </c>
      <c r="B42" s="189" t="s">
        <v>311</v>
      </c>
      <c r="C42" s="138"/>
      <c r="D42" s="138"/>
      <c r="E42" s="138"/>
      <c r="F42" s="138"/>
      <c r="G42" s="138"/>
      <c r="H42" s="138"/>
      <c r="I42" s="167"/>
      <c r="J42" s="138"/>
    </row>
    <row r="43" spans="1:10" ht="12.75">
      <c r="A43" s="166"/>
      <c r="B43" s="137"/>
      <c r="C43" s="138"/>
      <c r="D43" s="138"/>
      <c r="E43" s="138"/>
      <c r="F43" s="138"/>
      <c r="G43" s="138"/>
      <c r="H43" s="138"/>
      <c r="I43" s="167"/>
      <c r="J43" s="138"/>
    </row>
    <row r="44" spans="1:16" ht="18">
      <c r="A44" s="656" t="s">
        <v>312</v>
      </c>
      <c r="B44" s="657" t="s">
        <v>313</v>
      </c>
      <c r="C44" s="658" t="s">
        <v>314</v>
      </c>
      <c r="D44" s="657"/>
      <c r="E44" s="657"/>
      <c r="F44" s="657"/>
      <c r="G44" s="532">
        <v>28.2481</v>
      </c>
      <c r="H44" s="657" t="s">
        <v>315</v>
      </c>
      <c r="I44" s="657"/>
      <c r="J44" s="659"/>
      <c r="K44" s="657">
        <f>($K$40*G44)/100</f>
        <v>0.024039133100000006</v>
      </c>
      <c r="L44" s="657"/>
      <c r="M44" s="657"/>
      <c r="N44" s="657"/>
      <c r="O44" s="657"/>
      <c r="P44" s="657">
        <f>($P$40*G44)/100</f>
        <v>-0.15592951199999983</v>
      </c>
    </row>
    <row r="45" spans="1:16" ht="18">
      <c r="A45" s="656" t="s">
        <v>316</v>
      </c>
      <c r="B45" s="657" t="s">
        <v>371</v>
      </c>
      <c r="C45" s="658" t="s">
        <v>314</v>
      </c>
      <c r="D45" s="657"/>
      <c r="E45" s="657"/>
      <c r="F45" s="657"/>
      <c r="G45" s="532">
        <v>42.0176</v>
      </c>
      <c r="H45" s="657" t="s">
        <v>315</v>
      </c>
      <c r="I45" s="657"/>
      <c r="J45" s="659"/>
      <c r="K45" s="657">
        <f>($K$40*G45)/100</f>
        <v>0.0357569776</v>
      </c>
      <c r="L45" s="657"/>
      <c r="M45" s="657"/>
      <c r="N45" s="657"/>
      <c r="O45" s="657"/>
      <c r="P45" s="657">
        <f>($P$40*G45)/100</f>
        <v>-0.23193715199999976</v>
      </c>
    </row>
    <row r="46" spans="1:16" ht="18">
      <c r="A46" s="656" t="s">
        <v>317</v>
      </c>
      <c r="B46" s="657" t="s">
        <v>372</v>
      </c>
      <c r="C46" s="658" t="s">
        <v>314</v>
      </c>
      <c r="D46" s="657"/>
      <c r="E46" s="657"/>
      <c r="F46" s="657"/>
      <c r="G46" s="532">
        <v>23.9187</v>
      </c>
      <c r="H46" s="657" t="s">
        <v>315</v>
      </c>
      <c r="I46" s="657"/>
      <c r="J46" s="659"/>
      <c r="K46" s="657">
        <f>($K$40*G46)/100</f>
        <v>0.020354813700000002</v>
      </c>
      <c r="L46" s="657"/>
      <c r="M46" s="657"/>
      <c r="N46" s="657"/>
      <c r="O46" s="657"/>
      <c r="P46" s="657">
        <f>($P$40*G46)/100</f>
        <v>-0.13203122399999986</v>
      </c>
    </row>
    <row r="47" spans="1:16" ht="18">
      <c r="A47" s="656" t="s">
        <v>318</v>
      </c>
      <c r="B47" s="657" t="s">
        <v>373</v>
      </c>
      <c r="C47" s="658" t="s">
        <v>314</v>
      </c>
      <c r="D47" s="657"/>
      <c r="E47" s="657"/>
      <c r="F47" s="657"/>
      <c r="G47" s="532">
        <v>5.0244</v>
      </c>
      <c r="H47" s="657" t="s">
        <v>315</v>
      </c>
      <c r="I47" s="657"/>
      <c r="J47" s="659"/>
      <c r="K47" s="657">
        <f>($K$40*G47)/100</f>
        <v>0.004275764400000001</v>
      </c>
      <c r="L47" s="657"/>
      <c r="M47" s="657"/>
      <c r="N47" s="657"/>
      <c r="O47" s="657"/>
      <c r="P47" s="657">
        <f>($P$40*G47)/100</f>
        <v>-0.027734687999999966</v>
      </c>
    </row>
    <row r="48" spans="1:16" ht="18">
      <c r="A48" s="656" t="s">
        <v>319</v>
      </c>
      <c r="B48" s="657" t="s">
        <v>374</v>
      </c>
      <c r="C48" s="658" t="s">
        <v>314</v>
      </c>
      <c r="D48" s="657"/>
      <c r="E48" s="657"/>
      <c r="F48" s="657"/>
      <c r="G48" s="532">
        <v>0.7913</v>
      </c>
      <c r="H48" s="657" t="s">
        <v>315</v>
      </c>
      <c r="I48" s="657"/>
      <c r="J48" s="659"/>
      <c r="K48" s="657">
        <f>($K$40*G48)/100</f>
        <v>0.0006733963000000001</v>
      </c>
      <c r="L48" s="657"/>
      <c r="M48" s="657"/>
      <c r="N48" s="657"/>
      <c r="O48" s="657"/>
      <c r="P48" s="657">
        <f>($P$40*G48)/100</f>
        <v>-0.004367975999999995</v>
      </c>
    </row>
    <row r="49" spans="6:10" ht="12.75">
      <c r="F49" s="168"/>
      <c r="J49" s="169"/>
    </row>
    <row r="50" spans="1:10" ht="15">
      <c r="A50" s="660" t="s">
        <v>423</v>
      </c>
      <c r="F50" s="168"/>
      <c r="J50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7">
      <selection activeCell="K33" sqref="K3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2"/>
      <c r="R1" s="21"/>
    </row>
    <row r="2" spans="1:18" ht="30">
      <c r="A2" s="253"/>
      <c r="B2" s="21"/>
      <c r="C2" s="21"/>
      <c r="D2" s="21"/>
      <c r="E2" s="21"/>
      <c r="F2" s="21"/>
      <c r="G2" s="520" t="s">
        <v>369</v>
      </c>
      <c r="H2" s="21"/>
      <c r="I2" s="21"/>
      <c r="J2" s="21"/>
      <c r="K2" s="21"/>
      <c r="L2" s="21"/>
      <c r="M2" s="21"/>
      <c r="N2" s="21"/>
      <c r="O2" s="21"/>
      <c r="P2" s="21"/>
      <c r="Q2" s="323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3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3"/>
      <c r="R4" s="21"/>
    </row>
    <row r="5" spans="1:18" ht="23.25">
      <c r="A5" s="259"/>
      <c r="B5" s="21"/>
      <c r="C5" s="515" t="s">
        <v>401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3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3"/>
      <c r="R6" s="21"/>
    </row>
    <row r="7" spans="1:18" ht="26.25">
      <c r="A7" s="253"/>
      <c r="B7" s="21"/>
      <c r="C7" s="21"/>
      <c r="D7" s="21"/>
      <c r="E7" s="21"/>
      <c r="F7" s="305" t="s">
        <v>424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3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3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3"/>
      <c r="R9" s="21"/>
    </row>
    <row r="10" spans="1:18" ht="45.75" customHeight="1">
      <c r="A10" s="259"/>
      <c r="B10" s="312" t="s">
        <v>335</v>
      </c>
      <c r="C10" s="21"/>
      <c r="D10" s="21"/>
      <c r="E10" s="21"/>
      <c r="F10" s="21"/>
      <c r="G10" s="21"/>
      <c r="H10" s="260"/>
      <c r="I10" s="306"/>
      <c r="J10" s="80"/>
      <c r="K10" s="80"/>
      <c r="L10" s="80"/>
      <c r="M10" s="80"/>
      <c r="N10" s="306"/>
      <c r="O10" s="80"/>
      <c r="P10" s="80"/>
      <c r="Q10" s="323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49" t="s">
        <v>354</v>
      </c>
      <c r="J11" s="307"/>
      <c r="K11" s="307"/>
      <c r="L11" s="307"/>
      <c r="M11" s="307"/>
      <c r="N11" s="549" t="s">
        <v>355</v>
      </c>
      <c r="O11" s="307"/>
      <c r="P11" s="307"/>
      <c r="Q11" s="509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4"/>
      <c r="J12" s="304"/>
      <c r="K12" s="304"/>
      <c r="L12" s="304"/>
      <c r="M12" s="304"/>
      <c r="N12" s="304"/>
      <c r="O12" s="304"/>
      <c r="P12" s="304"/>
      <c r="Q12" s="323"/>
      <c r="R12" s="21"/>
    </row>
    <row r="13" spans="1:18" ht="26.25">
      <c r="A13" s="514">
        <v>1</v>
      </c>
      <c r="B13" s="515" t="s">
        <v>336</v>
      </c>
      <c r="C13" s="516"/>
      <c r="D13" s="516"/>
      <c r="E13" s="513"/>
      <c r="F13" s="513"/>
      <c r="G13" s="262"/>
      <c r="H13" s="510"/>
      <c r="I13" s="511">
        <f>NDPL!K158</f>
        <v>-0.3938358668999989</v>
      </c>
      <c r="J13" s="305"/>
      <c r="K13" s="305"/>
      <c r="L13" s="305"/>
      <c r="M13" s="510" t="s">
        <v>368</v>
      </c>
      <c r="N13" s="511">
        <f>NDPL!P158</f>
        <v>1.9857204879999997</v>
      </c>
      <c r="O13" s="305"/>
      <c r="P13" s="305"/>
      <c r="Q13" s="323"/>
      <c r="R13" s="21"/>
    </row>
    <row r="14" spans="1:18" ht="26.25">
      <c r="A14" s="514"/>
      <c r="B14" s="515"/>
      <c r="C14" s="516"/>
      <c r="D14" s="516"/>
      <c r="E14" s="513"/>
      <c r="F14" s="513"/>
      <c r="G14" s="262"/>
      <c r="H14" s="510"/>
      <c r="I14" s="511"/>
      <c r="J14" s="305"/>
      <c r="K14" s="305"/>
      <c r="L14" s="305"/>
      <c r="M14" s="510"/>
      <c r="N14" s="511"/>
      <c r="O14" s="305"/>
      <c r="P14" s="305"/>
      <c r="Q14" s="323"/>
      <c r="R14" s="21"/>
    </row>
    <row r="15" spans="1:18" ht="26.25">
      <c r="A15" s="514"/>
      <c r="B15" s="515"/>
      <c r="C15" s="516"/>
      <c r="D15" s="516"/>
      <c r="E15" s="513"/>
      <c r="F15" s="513"/>
      <c r="G15" s="257"/>
      <c r="H15" s="510"/>
      <c r="I15" s="511"/>
      <c r="J15" s="305"/>
      <c r="K15" s="305"/>
      <c r="L15" s="305"/>
      <c r="M15" s="510"/>
      <c r="N15" s="511"/>
      <c r="O15" s="305"/>
      <c r="P15" s="305"/>
      <c r="Q15" s="323"/>
      <c r="R15" s="21"/>
    </row>
    <row r="16" spans="1:18" ht="26.25">
      <c r="A16" s="514">
        <v>2</v>
      </c>
      <c r="B16" s="515" t="s">
        <v>337</v>
      </c>
      <c r="C16" s="516"/>
      <c r="D16" s="516"/>
      <c r="E16" s="513"/>
      <c r="F16" s="513"/>
      <c r="G16" s="262"/>
      <c r="H16" s="510" t="s">
        <v>368</v>
      </c>
      <c r="I16" s="511">
        <f>BRPL!K174</f>
        <v>3.438161019600001</v>
      </c>
      <c r="J16" s="305"/>
      <c r="K16" s="305"/>
      <c r="L16" s="305"/>
      <c r="M16" s="510" t="s">
        <v>368</v>
      </c>
      <c r="N16" s="511">
        <f>BRPL!P174</f>
        <v>14.673521723999999</v>
      </c>
      <c r="O16" s="305"/>
      <c r="P16" s="305"/>
      <c r="Q16" s="323"/>
      <c r="R16" s="21"/>
    </row>
    <row r="17" spans="1:18" ht="26.25">
      <c r="A17" s="514"/>
      <c r="B17" s="515"/>
      <c r="C17" s="516"/>
      <c r="D17" s="516"/>
      <c r="E17" s="513"/>
      <c r="F17" s="513"/>
      <c r="G17" s="262"/>
      <c r="H17" s="510"/>
      <c r="I17" s="511"/>
      <c r="J17" s="305"/>
      <c r="K17" s="305"/>
      <c r="L17" s="305"/>
      <c r="M17" s="510"/>
      <c r="N17" s="511"/>
      <c r="O17" s="305"/>
      <c r="P17" s="305"/>
      <c r="Q17" s="323"/>
      <c r="R17" s="21"/>
    </row>
    <row r="18" spans="1:18" ht="26.25">
      <c r="A18" s="514"/>
      <c r="B18" s="515"/>
      <c r="C18" s="516"/>
      <c r="D18" s="516"/>
      <c r="E18" s="513"/>
      <c r="F18" s="513"/>
      <c r="G18" s="257"/>
      <c r="H18" s="510"/>
      <c r="I18" s="511"/>
      <c r="J18" s="305"/>
      <c r="K18" s="305"/>
      <c r="L18" s="305"/>
      <c r="M18" s="510"/>
      <c r="N18" s="511"/>
      <c r="O18" s="305"/>
      <c r="P18" s="305"/>
      <c r="Q18" s="323"/>
      <c r="R18" s="21"/>
    </row>
    <row r="19" spans="1:18" ht="26.25">
      <c r="A19" s="514">
        <v>3</v>
      </c>
      <c r="B19" s="515" t="s">
        <v>338</v>
      </c>
      <c r="C19" s="516"/>
      <c r="D19" s="516"/>
      <c r="E19" s="513"/>
      <c r="F19" s="513"/>
      <c r="G19" s="262"/>
      <c r="H19" s="510" t="s">
        <v>368</v>
      </c>
      <c r="I19" s="511">
        <f>BYPL!K165</f>
        <v>0.023221453699999478</v>
      </c>
      <c r="J19" s="305"/>
      <c r="K19" s="305"/>
      <c r="L19" s="305"/>
      <c r="M19" s="510" t="s">
        <v>368</v>
      </c>
      <c r="N19" s="511">
        <f>BYPL!P165</f>
        <v>8.039935525999999</v>
      </c>
      <c r="O19" s="305"/>
      <c r="P19" s="305"/>
      <c r="Q19" s="323"/>
      <c r="R19" s="21"/>
    </row>
    <row r="20" spans="1:18" ht="26.25">
      <c r="A20" s="514"/>
      <c r="B20" s="515"/>
      <c r="C20" s="516"/>
      <c r="D20" s="516"/>
      <c r="E20" s="513"/>
      <c r="F20" s="513"/>
      <c r="G20" s="262"/>
      <c r="H20" s="510"/>
      <c r="I20" s="511"/>
      <c r="J20" s="305"/>
      <c r="K20" s="305"/>
      <c r="L20" s="305"/>
      <c r="M20" s="510"/>
      <c r="N20" s="511"/>
      <c r="O20" s="305"/>
      <c r="P20" s="305"/>
      <c r="Q20" s="323"/>
      <c r="R20" s="21"/>
    </row>
    <row r="21" spans="1:18" ht="26.25">
      <c r="A21" s="514"/>
      <c r="B21" s="517"/>
      <c r="C21" s="517"/>
      <c r="D21" s="517"/>
      <c r="E21" s="346"/>
      <c r="F21" s="346"/>
      <c r="G21" s="134"/>
      <c r="H21" s="510"/>
      <c r="I21" s="511"/>
      <c r="J21" s="305"/>
      <c r="K21" s="305"/>
      <c r="L21" s="305"/>
      <c r="M21" s="510"/>
      <c r="N21" s="511"/>
      <c r="O21" s="305"/>
      <c r="P21" s="305"/>
      <c r="Q21" s="323"/>
      <c r="R21" s="21"/>
    </row>
    <row r="22" spans="1:18" ht="26.25">
      <c r="A22" s="514">
        <v>4</v>
      </c>
      <c r="B22" s="515" t="s">
        <v>339</v>
      </c>
      <c r="C22" s="517"/>
      <c r="D22" s="517"/>
      <c r="E22" s="346"/>
      <c r="F22" s="346"/>
      <c r="G22" s="262"/>
      <c r="H22" s="510" t="s">
        <v>368</v>
      </c>
      <c r="I22" s="511">
        <f>NDMC!K80</f>
        <v>13.567475764400001</v>
      </c>
      <c r="J22" s="305"/>
      <c r="K22" s="305"/>
      <c r="L22" s="305"/>
      <c r="M22" s="510" t="s">
        <v>368</v>
      </c>
      <c r="N22" s="511">
        <f>NDMC!P80</f>
        <v>9.600965312000003</v>
      </c>
      <c r="O22" s="305"/>
      <c r="P22" s="305"/>
      <c r="Q22" s="323"/>
      <c r="R22" s="21"/>
    </row>
    <row r="23" spans="1:18" ht="26.25">
      <c r="A23" s="514"/>
      <c r="B23" s="515"/>
      <c r="C23" s="517"/>
      <c r="D23" s="517"/>
      <c r="E23" s="346"/>
      <c r="F23" s="346"/>
      <c r="G23" s="262"/>
      <c r="H23" s="510"/>
      <c r="I23" s="511"/>
      <c r="J23" s="305"/>
      <c r="K23" s="305"/>
      <c r="L23" s="305"/>
      <c r="M23" s="510"/>
      <c r="N23" s="511"/>
      <c r="O23" s="305"/>
      <c r="P23" s="305"/>
      <c r="Q23" s="323"/>
      <c r="R23" s="21"/>
    </row>
    <row r="24" spans="1:18" ht="26.25">
      <c r="A24" s="514"/>
      <c r="B24" s="517"/>
      <c r="C24" s="517"/>
      <c r="D24" s="517"/>
      <c r="E24" s="346"/>
      <c r="F24" s="346"/>
      <c r="G24" s="134"/>
      <c r="H24" s="510"/>
      <c r="I24" s="511"/>
      <c r="J24" s="305"/>
      <c r="K24" s="305"/>
      <c r="L24" s="305"/>
      <c r="M24" s="510"/>
      <c r="N24" s="511"/>
      <c r="O24" s="305"/>
      <c r="P24" s="305"/>
      <c r="Q24" s="323"/>
      <c r="R24" s="21"/>
    </row>
    <row r="25" spans="1:18" ht="26.25">
      <c r="A25" s="514">
        <v>5</v>
      </c>
      <c r="B25" s="515" t="s">
        <v>340</v>
      </c>
      <c r="C25" s="517"/>
      <c r="D25" s="517"/>
      <c r="E25" s="346"/>
      <c r="F25" s="346"/>
      <c r="G25" s="262"/>
      <c r="H25" s="510" t="s">
        <v>368</v>
      </c>
      <c r="I25" s="511">
        <f>MES!K58</f>
        <v>0.3016733963</v>
      </c>
      <c r="J25" s="305"/>
      <c r="K25" s="305"/>
      <c r="L25" s="305"/>
      <c r="M25" s="510" t="s">
        <v>368</v>
      </c>
      <c r="N25" s="511">
        <f>MES!P58</f>
        <v>1.516132024</v>
      </c>
      <c r="O25" s="305"/>
      <c r="P25" s="305"/>
      <c r="Q25" s="323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12"/>
      <c r="J26" s="303"/>
      <c r="K26" s="303"/>
      <c r="L26" s="303"/>
      <c r="M26" s="303"/>
      <c r="N26" s="303"/>
      <c r="O26" s="303"/>
      <c r="P26" s="303"/>
      <c r="Q26" s="323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3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3"/>
      <c r="R28" s="21"/>
    </row>
    <row r="29" spans="1:18" ht="54" customHeight="1" thickBot="1">
      <c r="A29" s="507" t="s">
        <v>341</v>
      </c>
      <c r="B29" s="308"/>
      <c r="C29" s="308"/>
      <c r="D29" s="308"/>
      <c r="E29" s="308"/>
      <c r="F29" s="308"/>
      <c r="G29" s="308"/>
      <c r="H29" s="309"/>
      <c r="I29" s="309"/>
      <c r="J29" s="309"/>
      <c r="K29" s="309"/>
      <c r="L29" s="309"/>
      <c r="M29" s="309"/>
      <c r="N29" s="309"/>
      <c r="O29" s="309"/>
      <c r="P29" s="309"/>
      <c r="Q29" s="324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367</v>
      </c>
      <c r="B33" s="21"/>
      <c r="C33" s="21"/>
      <c r="D33" s="21"/>
      <c r="E33" s="506"/>
      <c r="F33" s="506"/>
      <c r="G33" s="21"/>
      <c r="H33" s="21"/>
      <c r="I33" s="21"/>
    </row>
    <row r="34" spans="1:9" ht="15">
      <c r="A34" s="289"/>
      <c r="B34" s="289"/>
      <c r="C34" s="289"/>
      <c r="D34" s="289"/>
      <c r="E34" s="506"/>
      <c r="F34" s="506"/>
      <c r="G34" s="21"/>
      <c r="H34" s="21"/>
      <c r="I34" s="21"/>
    </row>
    <row r="35" spans="1:9" s="506" customFormat="1" ht="15" customHeight="1">
      <c r="A35" s="519" t="s">
        <v>375</v>
      </c>
      <c r="E35"/>
      <c r="F35"/>
      <c r="G35" s="289"/>
      <c r="H35" s="289"/>
      <c r="I35" s="289"/>
    </row>
    <row r="36" spans="1:9" s="506" customFormat="1" ht="15" customHeight="1">
      <c r="A36" s="519"/>
      <c r="E36"/>
      <c r="F36"/>
      <c r="H36" s="289"/>
      <c r="I36" s="289"/>
    </row>
    <row r="37" spans="1:9" s="506" customFormat="1" ht="15" customHeight="1">
      <c r="A37" s="519" t="s">
        <v>376</v>
      </c>
      <c r="E37"/>
      <c r="F37"/>
      <c r="I37" s="289"/>
    </row>
    <row r="38" spans="1:9" s="506" customFormat="1" ht="15" customHeight="1">
      <c r="A38" s="518"/>
      <c r="E38"/>
      <c r="F38"/>
      <c r="I38" s="289"/>
    </row>
    <row r="39" spans="1:9" s="506" customFormat="1" ht="15" customHeight="1">
      <c r="A39" s="519"/>
      <c r="E39"/>
      <c r="F39"/>
      <c r="I39" s="289"/>
    </row>
    <row r="40" spans="1:6" s="506" customFormat="1" ht="15" customHeight="1">
      <c r="A40" s="519"/>
      <c r="B40" s="50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B4">
      <selection activeCell="I31" sqref="I31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01/10/12</v>
      </c>
      <c r="H2" s="41" t="str">
        <f>NDPL!H5</f>
        <v>INTIAL READING 01/09/12</v>
      </c>
      <c r="I2" s="41" t="s">
        <v>4</v>
      </c>
      <c r="J2" s="41" t="s">
        <v>5</v>
      </c>
      <c r="K2" s="41" t="s">
        <v>6</v>
      </c>
      <c r="L2" s="43" t="str">
        <f>NDPL!G5</f>
        <v>FINAL READING 01/10/12</v>
      </c>
      <c r="M2" s="41" t="str">
        <f>NDPL!H5</f>
        <v>INTIAL READING 01/09/12</v>
      </c>
      <c r="N2" s="41" t="s">
        <v>4</v>
      </c>
      <c r="O2" s="41" t="s">
        <v>5</v>
      </c>
      <c r="P2" s="42" t="s">
        <v>6</v>
      </c>
      <c r="Q2" s="694"/>
    </row>
    <row r="3" ht="14.25" thickBot="1" thickTop="1"/>
    <row r="4" spans="1:17" ht="13.5" thickTop="1">
      <c r="A4" s="26"/>
      <c r="B4" s="311" t="s">
        <v>356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360</v>
      </c>
      <c r="C5" s="159" t="s">
        <v>292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357</v>
      </c>
      <c r="C6" s="23">
        <v>4902492</v>
      </c>
      <c r="D6" s="155" t="s">
        <v>13</v>
      </c>
      <c r="E6" s="155" t="s">
        <v>294</v>
      </c>
      <c r="F6" s="30">
        <v>1500</v>
      </c>
      <c r="G6" s="445">
        <v>967948</v>
      </c>
      <c r="H6" s="446">
        <v>969137</v>
      </c>
      <c r="I6" s="81">
        <f>G6-H6</f>
        <v>-1189</v>
      </c>
      <c r="J6" s="81">
        <f>$F6*I6</f>
        <v>-1783500</v>
      </c>
      <c r="K6" s="83">
        <f>J6/1000000</f>
        <v>-1.7835</v>
      </c>
      <c r="L6" s="445">
        <v>981080</v>
      </c>
      <c r="M6" s="446">
        <v>981080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727">
        <v>2</v>
      </c>
      <c r="B7" s="131" t="s">
        <v>358</v>
      </c>
      <c r="C7" s="728">
        <v>5128477</v>
      </c>
      <c r="D7" s="155" t="s">
        <v>13</v>
      </c>
      <c r="E7" s="155" t="s">
        <v>294</v>
      </c>
      <c r="F7" s="729">
        <v>1500</v>
      </c>
      <c r="G7" s="445">
        <v>999803</v>
      </c>
      <c r="H7" s="446">
        <v>999822</v>
      </c>
      <c r="I7" s="81">
        <f>G7-H7</f>
        <v>-19</v>
      </c>
      <c r="J7" s="81">
        <f>$F7*I7</f>
        <v>-28500</v>
      </c>
      <c r="K7" s="83">
        <f>J7/1000000</f>
        <v>-0.0285</v>
      </c>
      <c r="L7" s="445">
        <v>998126</v>
      </c>
      <c r="M7" s="446">
        <v>998233</v>
      </c>
      <c r="N7" s="81">
        <f>L7-M7</f>
        <v>-107</v>
      </c>
      <c r="O7" s="81">
        <f>$F7*N7</f>
        <v>-160500</v>
      </c>
      <c r="P7" s="83">
        <f>O7/1000000</f>
        <v>-0.1605</v>
      </c>
      <c r="Q7" s="184"/>
    </row>
    <row r="8" spans="1:17" ht="15">
      <c r="A8" s="102">
        <v>3</v>
      </c>
      <c r="B8" s="131" t="s">
        <v>359</v>
      </c>
      <c r="C8" s="23">
        <v>4902494</v>
      </c>
      <c r="D8" s="155" t="s">
        <v>13</v>
      </c>
      <c r="E8" s="155" t="s">
        <v>294</v>
      </c>
      <c r="F8" s="30">
        <v>1500</v>
      </c>
      <c r="G8" s="445">
        <v>928467</v>
      </c>
      <c r="H8" s="446">
        <v>928545</v>
      </c>
      <c r="I8" s="81">
        <f>G8-H8</f>
        <v>-78</v>
      </c>
      <c r="J8" s="81">
        <f>$F8*I8</f>
        <v>-117000</v>
      </c>
      <c r="K8" s="83">
        <f>J8/1000000</f>
        <v>-0.117</v>
      </c>
      <c r="L8" s="445">
        <v>968097</v>
      </c>
      <c r="M8" s="446">
        <v>968118</v>
      </c>
      <c r="N8" s="81">
        <f>L8-M8</f>
        <v>-21</v>
      </c>
      <c r="O8" s="81">
        <f>$F8*N8</f>
        <v>-31500</v>
      </c>
      <c r="P8" s="83">
        <f>O8/1000000</f>
        <v>-0.0315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333</v>
      </c>
      <c r="J12" s="21"/>
      <c r="K12" s="244">
        <f>SUM(K6:K8)</f>
        <v>-1.929</v>
      </c>
      <c r="L12" s="102"/>
      <c r="M12" s="23"/>
      <c r="N12" s="245" t="s">
        <v>333</v>
      </c>
      <c r="O12" s="21"/>
      <c r="P12" s="244">
        <f>SUM(P6:P8)</f>
        <v>-0.192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3"/>
      <c r="J13" s="21"/>
      <c r="K13" s="240"/>
      <c r="L13" s="102"/>
      <c r="M13" s="23"/>
      <c r="N13" s="393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158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291</v>
      </c>
      <c r="C16" s="142" t="s">
        <v>292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293</v>
      </c>
      <c r="C17" s="147">
        <v>4902509</v>
      </c>
      <c r="D17" s="148" t="s">
        <v>13</v>
      </c>
      <c r="E17" s="148" t="s">
        <v>294</v>
      </c>
      <c r="F17" s="149">
        <v>5000</v>
      </c>
      <c r="G17" s="445">
        <v>997246</v>
      </c>
      <c r="H17" s="446">
        <v>997246</v>
      </c>
      <c r="I17" s="81">
        <f>G17-H17</f>
        <v>0</v>
      </c>
      <c r="J17" s="81">
        <f>$F17*I17</f>
        <v>0</v>
      </c>
      <c r="K17" s="83">
        <f>J17/1000000</f>
        <v>0</v>
      </c>
      <c r="L17" s="445">
        <v>33911</v>
      </c>
      <c r="M17" s="446">
        <v>34494</v>
      </c>
      <c r="N17" s="81">
        <f>L17-M17</f>
        <v>-583</v>
      </c>
      <c r="O17" s="81">
        <f>$F17*N17</f>
        <v>-2915000</v>
      </c>
      <c r="P17" s="83">
        <f>O17/1000000</f>
        <v>-2.915</v>
      </c>
      <c r="Q17" s="184"/>
    </row>
    <row r="18" spans="1:17" ht="15">
      <c r="A18" s="145">
        <v>2</v>
      </c>
      <c r="B18" s="146" t="s">
        <v>295</v>
      </c>
      <c r="C18" s="147">
        <v>4902510</v>
      </c>
      <c r="D18" s="148" t="s">
        <v>13</v>
      </c>
      <c r="E18" s="148" t="s">
        <v>294</v>
      </c>
      <c r="F18" s="149">
        <v>1000</v>
      </c>
      <c r="G18" s="445">
        <v>999388</v>
      </c>
      <c r="H18" s="446">
        <v>999388</v>
      </c>
      <c r="I18" s="81">
        <f>G18-H18</f>
        <v>0</v>
      </c>
      <c r="J18" s="81">
        <f>$F18*I18</f>
        <v>0</v>
      </c>
      <c r="K18" s="83">
        <f>J18/1000000</f>
        <v>0</v>
      </c>
      <c r="L18" s="445">
        <v>5260</v>
      </c>
      <c r="M18" s="446">
        <v>5805</v>
      </c>
      <c r="N18" s="81">
        <f>L18-M18</f>
        <v>-545</v>
      </c>
      <c r="O18" s="81">
        <f>$F18*N18</f>
        <v>-545000</v>
      </c>
      <c r="P18" s="83">
        <f>O18/1000000</f>
        <v>-0.545</v>
      </c>
      <c r="Q18" s="184"/>
    </row>
    <row r="19" spans="1:17" ht="15">
      <c r="A19" s="145">
        <v>3</v>
      </c>
      <c r="B19" s="146" t="s">
        <v>296</v>
      </c>
      <c r="C19" s="147">
        <v>4864947</v>
      </c>
      <c r="D19" s="148" t="s">
        <v>13</v>
      </c>
      <c r="E19" s="148" t="s">
        <v>294</v>
      </c>
      <c r="F19" s="149">
        <v>1000</v>
      </c>
      <c r="G19" s="445">
        <v>970365</v>
      </c>
      <c r="H19" s="446">
        <v>970365</v>
      </c>
      <c r="I19" s="81">
        <f>G19-H19</f>
        <v>0</v>
      </c>
      <c r="J19" s="81">
        <f>$F19*I19</f>
        <v>0</v>
      </c>
      <c r="K19" s="83">
        <f>J19/1000000</f>
        <v>0</v>
      </c>
      <c r="L19" s="445">
        <v>990172</v>
      </c>
      <c r="M19" s="446">
        <v>990172</v>
      </c>
      <c r="N19" s="81">
        <f>L19-M19</f>
        <v>0</v>
      </c>
      <c r="O19" s="81">
        <f>$F19*N19</f>
        <v>0</v>
      </c>
      <c r="P19" s="83">
        <f>O19/1000000</f>
        <v>0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333</v>
      </c>
      <c r="J23" s="21"/>
      <c r="K23" s="244">
        <f>SUM(K17:K19)</f>
        <v>0</v>
      </c>
      <c r="L23" s="25"/>
      <c r="M23" s="21"/>
      <c r="N23" s="245" t="s">
        <v>333</v>
      </c>
      <c r="O23" s="21"/>
      <c r="P23" s="244">
        <f>SUM(P17:P19)</f>
        <v>-3.46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2011-02-23T07:04:15Z</cp:lastPrinted>
  <dcterms:created xsi:type="dcterms:W3CDTF">1996-10-14T23:33:28Z</dcterms:created>
  <dcterms:modified xsi:type="dcterms:W3CDTF">2012-10-30T09:41:23Z</dcterms:modified>
  <cp:category/>
  <cp:version/>
  <cp:contentType/>
  <cp:contentStatus/>
</cp:coreProperties>
</file>